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4.xml" ContentType="application/vnd.openxmlformats-officedocument.drawingml.chartshapes+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drawings/drawing7.xml" ContentType="application/vnd.openxmlformats-officedocument.drawingml.chartshapes+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omments3.xml" ContentType="application/vnd.openxmlformats-officedocument.spreadsheetml.comments+xml"/>
  <Override PartName="/xl/charts/chart5.xml" ContentType="application/vnd.openxmlformats-officedocument.drawingml.chart+xml"/>
  <Override PartName="/xl/drawings/drawing10.xml" ContentType="application/vnd.openxmlformats-officedocument.drawingml.chartshapes+xml"/>
  <Override PartName="/xl/charts/chart6.xml" ContentType="application/vnd.openxmlformats-officedocument.drawingml.chart+xml"/>
  <Override PartName="/xl/drawings/drawing11.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https://aemocloud.sharepoint.com/sites/GasMarketOperations/Shared Documents/General/04. Short Term Trading Market- STTM/STTM-BAU/Market Operator Service (MOS)/MOS Estimates/2025/Sep 2025 to Nov 2025/"/>
    </mc:Choice>
  </mc:AlternateContent>
  <xr:revisionPtr revIDLastSave="10" documentId="13_ncr:1_{44CC26BB-F6EA-4BB4-8E4C-C8B4D80AF428}" xr6:coauthVersionLast="47" xr6:coauthVersionMax="47" xr10:uidLastSave="{27444E8B-B6B3-477B-A005-580F47F82E21}"/>
  <bookViews>
    <workbookView xWindow="-75" yWindow="-16320" windowWidth="29040" windowHeight="15840" tabRatio="883" firstSheet="3" activeTab="4" xr2:uid="{00000000-000D-0000-FFFF-FFFF00000000}"/>
  </bookViews>
  <sheets>
    <sheet name="Important Notice" sheetId="10" r:id="rId1"/>
    <sheet name="MOS Estimates Methodology" sheetId="9" r:id="rId2"/>
    <sheet name="Sep 25 Published MOS estimates" sheetId="4" r:id="rId3"/>
    <sheet name="Oct 25 Published MOS estimates" sheetId="8" r:id="rId4"/>
    <sheet name="Nov 25 Published MOS estimates" sheetId="6" r:id="rId5"/>
  </sheets>
  <externalReferences>
    <externalReference r:id="rId6"/>
  </externalReferences>
  <definedNames>
    <definedName name="Month1">[1]Inputs!$M$5</definedName>
    <definedName name="Month2">[1]Inputs!$M$6</definedName>
    <definedName name="Month3">[1]Inputs!$M$7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 i="8" l="1"/>
  <c r="H21" i="6"/>
  <c r="G21" i="6"/>
  <c r="F21" i="6"/>
  <c r="D21" i="6"/>
  <c r="E21" i="6"/>
  <c r="H21" i="8"/>
  <c r="G21" i="8"/>
  <c r="F21" i="8"/>
  <c r="E21" i="8"/>
  <c r="D21" i="8"/>
  <c r="D5" i="4"/>
  <c r="E5" i="4"/>
  <c r="F5" i="4"/>
  <c r="G5" i="4"/>
  <c r="H5" i="4"/>
  <c r="D6" i="4"/>
  <c r="E6" i="4"/>
  <c r="F6" i="4"/>
  <c r="G6" i="4"/>
  <c r="H6" i="4"/>
  <c r="E24" i="8" l="1"/>
  <c r="G24" i="8"/>
  <c r="D20" i="8"/>
  <c r="F17" i="4"/>
  <c r="G16" i="4"/>
  <c r="E15" i="4"/>
  <c r="D22" i="6"/>
  <c r="F24" i="8"/>
  <c r="D21" i="4"/>
  <c r="G17" i="4" l="1"/>
  <c r="D5" i="6"/>
  <c r="D15" i="8"/>
  <c r="E21" i="4"/>
  <c r="D24" i="4"/>
  <c r="D25" i="4" s="1"/>
  <c r="H16" i="4"/>
  <c r="F16" i="4"/>
  <c r="D18" i="6"/>
  <c r="D16" i="8"/>
  <c r="D22" i="8"/>
  <c r="D18" i="8"/>
  <c r="D24" i="8"/>
  <c r="D19" i="4"/>
  <c r="D18" i="4"/>
  <c r="D15" i="6"/>
  <c r="D19" i="6"/>
  <c r="D23" i="6"/>
  <c r="D24" i="6"/>
  <c r="D25" i="6" s="1"/>
  <c r="D16" i="6"/>
  <c r="D20" i="6"/>
  <c r="D17" i="6"/>
  <c r="D19" i="8"/>
  <c r="D23" i="8"/>
  <c r="E16" i="4"/>
  <c r="D17" i="4"/>
  <c r="H17" i="4"/>
  <c r="D16" i="4"/>
  <c r="D20" i="4"/>
  <c r="D15" i="4"/>
  <c r="E17" i="4"/>
  <c r="H6" i="6"/>
  <c r="G6" i="6"/>
  <c r="F6" i="6"/>
  <c r="E6" i="6"/>
  <c r="D6" i="6"/>
  <c r="H5" i="6"/>
  <c r="G5" i="6"/>
  <c r="F5" i="6"/>
  <c r="E5" i="6"/>
  <c r="H6" i="8"/>
  <c r="G6" i="8"/>
  <c r="F6" i="8"/>
  <c r="E6" i="8"/>
  <c r="D6" i="8"/>
  <c r="G5" i="8"/>
  <c r="F5" i="8"/>
  <c r="E5" i="8"/>
  <c r="D5" i="8"/>
  <c r="H21" i="4" l="1"/>
  <c r="G21" i="4"/>
  <c r="F21" i="4"/>
  <c r="H15" i="4"/>
  <c r="G15" i="4"/>
  <c r="F15" i="4"/>
  <c r="G24" i="6" l="1"/>
  <c r="E24" i="6"/>
  <c r="F24" i="6"/>
  <c r="H24" i="6"/>
  <c r="H24" i="8" l="1"/>
  <c r="H24" i="4"/>
  <c r="E24" i="4"/>
  <c r="F24" i="4"/>
  <c r="G24" i="4"/>
  <c r="G25" i="4" l="1"/>
  <c r="H25" i="4"/>
  <c r="F25" i="4"/>
  <c r="E25" i="4"/>
  <c r="H23" i="4"/>
  <c r="G23" i="4"/>
  <c r="F23" i="4"/>
  <c r="E23" i="4"/>
  <c r="D23" i="4"/>
  <c r="H22" i="4"/>
  <c r="G22" i="4"/>
  <c r="F22" i="4"/>
  <c r="E22" i="4"/>
  <c r="D22" i="4"/>
  <c r="H26" i="4"/>
  <c r="G26" i="4"/>
  <c r="F26" i="4"/>
  <c r="E26" i="4"/>
  <c r="D26" i="4"/>
  <c r="H20" i="4"/>
  <c r="G20" i="4"/>
  <c r="F20" i="4"/>
  <c r="E20" i="4"/>
  <c r="H19" i="4"/>
  <c r="G19" i="4"/>
  <c r="F19" i="4"/>
  <c r="E19" i="4"/>
  <c r="H18" i="4"/>
  <c r="G18" i="4"/>
  <c r="F18" i="4"/>
  <c r="E18" i="4"/>
  <c r="H25" i="8"/>
  <c r="G25" i="8"/>
  <c r="F25" i="8"/>
  <c r="E25" i="8"/>
  <c r="D25" i="8"/>
  <c r="H23" i="8"/>
  <c r="G23" i="8"/>
  <c r="F23" i="8"/>
  <c r="E23" i="8"/>
  <c r="H22" i="8"/>
  <c r="G22" i="8"/>
  <c r="F22" i="8"/>
  <c r="E22" i="8"/>
  <c r="H26" i="8"/>
  <c r="G26" i="8"/>
  <c r="F26" i="8"/>
  <c r="E26" i="8"/>
  <c r="D26" i="8"/>
  <c r="H20" i="8"/>
  <c r="G20" i="8"/>
  <c r="F20" i="8"/>
  <c r="E20" i="8"/>
  <c r="H19" i="8"/>
  <c r="G19" i="8"/>
  <c r="F19" i="8"/>
  <c r="E19" i="8"/>
  <c r="H18" i="8"/>
  <c r="G18" i="8"/>
  <c r="F18" i="8"/>
  <c r="E18" i="8"/>
  <c r="H17" i="8"/>
  <c r="G17" i="8"/>
  <c r="F17" i="8"/>
  <c r="E17" i="8"/>
  <c r="D17" i="8"/>
  <c r="H16" i="8"/>
  <c r="G16" i="8"/>
  <c r="F16" i="8"/>
  <c r="E16" i="8"/>
  <c r="H15" i="8"/>
  <c r="G15" i="8"/>
  <c r="F15" i="8"/>
  <c r="E15" i="8"/>
  <c r="H25" i="6" l="1"/>
  <c r="G25" i="6"/>
  <c r="F25" i="6"/>
  <c r="E25" i="6"/>
  <c r="H26" i="6"/>
  <c r="D26" i="6"/>
  <c r="F26" i="6" l="1"/>
  <c r="G26" i="6"/>
  <c r="E26" i="6"/>
  <c r="E15" i="6"/>
  <c r="E16" i="6"/>
  <c r="E17" i="6"/>
  <c r="E18" i="6"/>
  <c r="E19" i="6"/>
  <c r="E20" i="6"/>
  <c r="E22" i="6"/>
  <c r="E23" i="6"/>
  <c r="F15" i="6"/>
  <c r="F16" i="6"/>
  <c r="F17" i="6"/>
  <c r="F18" i="6"/>
  <c r="F19" i="6"/>
  <c r="F20" i="6"/>
  <c r="F22" i="6"/>
  <c r="F23" i="6"/>
  <c r="G15" i="6"/>
  <c r="G16" i="6"/>
  <c r="G17" i="6"/>
  <c r="G18" i="6"/>
  <c r="G19" i="6"/>
  <c r="G20" i="6"/>
  <c r="G22" i="6"/>
  <c r="G23" i="6"/>
  <c r="H15" i="6"/>
  <c r="H16" i="6"/>
  <c r="H17" i="6"/>
  <c r="H18" i="6"/>
  <c r="H19" i="6"/>
  <c r="H20" i="6"/>
  <c r="H22" i="6"/>
  <c r="H23"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Peter Ferretto</author>
  </authors>
  <commentList>
    <comment ref="C21" authorId="0" shapeId="0" xr:uid="{00000000-0006-0000-0000-000001000000}">
      <text>
        <r>
          <rPr>
            <sz val="11"/>
            <color indexed="81"/>
            <rFont val="Tahoma"/>
            <family val="2"/>
          </rPr>
          <t>Positive MOS estimates indicate an increase in MOS whereas negative MOS estimates indicate a decrease in MOS.  The minimum value in Table 3 represents the ‘maximum’ MOS decrease value.</t>
        </r>
        <r>
          <rPr>
            <sz val="10"/>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Peter Ferretto</author>
  </authors>
  <commentList>
    <comment ref="C21" authorId="0" shapeId="0" xr:uid="{00000000-0006-0000-0100-000001000000}">
      <text>
        <r>
          <rPr>
            <sz val="11"/>
            <color indexed="81"/>
            <rFont val="Tahoma"/>
            <family val="2"/>
          </rPr>
          <t>Positive MOS estimates indicate an increase in MOS whereas negative MOS estimates indicate a decrease in MOS.  The minimum value in Table 3 represents the ‘maximum’ MOS decrease value.</t>
        </r>
        <r>
          <rPr>
            <sz val="10"/>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Peter Ferretto</author>
  </authors>
  <commentList>
    <comment ref="C21" authorId="0" shapeId="0" xr:uid="{00000000-0006-0000-0200-000001000000}">
      <text>
        <r>
          <rPr>
            <sz val="11"/>
            <color indexed="81"/>
            <rFont val="Tahoma"/>
            <family val="2"/>
          </rPr>
          <t>Positive MOS estimates indicate an increase in MOS whereas negative MOS estimates indicate a decrease in MOS.  The minimum value in Table 3 represents the ‘maximum’ MOS decrease value.</t>
        </r>
        <r>
          <rPr>
            <sz val="10"/>
            <color indexed="81"/>
            <rFont val="Tahoma"/>
            <family val="2"/>
          </rPr>
          <t xml:space="preserve">
</t>
        </r>
      </text>
    </comment>
  </commentList>
</comments>
</file>

<file path=xl/sharedStrings.xml><?xml version="1.0" encoding="utf-8"?>
<sst xmlns="http://schemas.openxmlformats.org/spreadsheetml/2006/main" count="96" uniqueCount="25">
  <si>
    <t>MOS Period: Sep 2025</t>
  </si>
  <si>
    <t>Table 1 - Maximum MOS quantity (GJ/d)</t>
  </si>
  <si>
    <t>Table 3 - Daily MOS quantities (GJ/d)</t>
  </si>
  <si>
    <t>Figure 1 - Curves of daily MOS quantities</t>
  </si>
  <si>
    <t>Sydney MSP</t>
  </si>
  <si>
    <t>Sydney EGP</t>
  </si>
  <si>
    <t>Adelaide MAP</t>
  </si>
  <si>
    <t>Adelaide SEAGas</t>
  </si>
  <si>
    <t>Brisbane RBP</t>
  </si>
  <si>
    <t>No of days</t>
  </si>
  <si>
    <t>MOS increase</t>
  </si>
  <si>
    <t>MOS decrease</t>
  </si>
  <si>
    <t xml:space="preserve">Table 2 - Summary statistics of daily MOS quantities 
</t>
  </si>
  <si>
    <t>Summary statistics GJ/d</t>
  </si>
  <si>
    <t>Maximum</t>
  </si>
  <si>
    <t>Minimum</t>
  </si>
  <si>
    <t>Mean</t>
  </si>
  <si>
    <t>Std deviation</t>
  </si>
  <si>
    <t>% days positive</t>
  </si>
  <si>
    <t>Figure 2 - Distribution of daily MOS quantities</t>
  </si>
  <si>
    <t>% days negative</t>
  </si>
  <si>
    <t>Median</t>
  </si>
  <si>
    <t>MOS Period:  Oct 2025</t>
  </si>
  <si>
    <t xml:space="preserve">Figure 2 - Distribution of daily MOS quantities </t>
  </si>
  <si>
    <t>MOS Period: Nov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</si>
</sst>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0.0%"/>
  </numFmts>
  <fonts count="20" x14ac:knownFonts="1">
    <font>
      <sz val="10"/>
      <name val="Arial"/>
    </font>
    <font>
      <sz val="11"/>
      <color theme="1"/>
      <name val="Calibri"/>
      <family val="2"/>
      <scheme val="minor"/>
    </font>
    <font>
      <sz val="10"/>
      <name val="Arial"/>
      <family val="2"/>
    </font>
    <font>
      <sz val="8"/>
      <name val="Arial"/>
      <family val="2"/>
    </font>
    <font>
      <sz val="9"/>
      <name val="Arial"/>
      <family val="2"/>
    </font>
    <font>
      <b/>
      <sz val="9"/>
      <name val="Arial"/>
      <family val="2"/>
    </font>
    <font>
      <b/>
      <sz val="10"/>
      <name val="Arial"/>
      <family val="2"/>
    </font>
    <font>
      <sz val="9"/>
      <color indexed="22"/>
      <name val="Arial"/>
      <family val="2"/>
    </font>
    <font>
      <sz val="9"/>
      <color indexed="56"/>
      <name val="Arial"/>
      <family val="2"/>
    </font>
    <font>
      <b/>
      <sz val="9"/>
      <color indexed="56"/>
      <name val="Arial"/>
      <family val="2"/>
    </font>
    <font>
      <sz val="10"/>
      <color indexed="56"/>
      <name val="Arial"/>
      <family val="2"/>
    </font>
    <font>
      <sz val="9"/>
      <color indexed="9"/>
      <name val="Arial"/>
      <family val="2"/>
    </font>
    <font>
      <b/>
      <sz val="9"/>
      <color indexed="9"/>
      <name val="Arial"/>
      <family val="2"/>
    </font>
    <font>
      <sz val="10"/>
      <color indexed="81"/>
      <name val="Tahoma"/>
      <family val="2"/>
    </font>
    <font>
      <sz val="11"/>
      <color indexed="81"/>
      <name val="Tahoma"/>
      <family val="2"/>
    </font>
    <font>
      <sz val="9"/>
      <color indexed="18"/>
      <name val="Arial"/>
      <family val="2"/>
    </font>
    <font>
      <b/>
      <sz val="9"/>
      <color indexed="18"/>
      <name val="Arial"/>
      <family val="2"/>
    </font>
    <font>
      <sz val="10"/>
      <color theme="1"/>
      <name val="Arial"/>
      <family val="2"/>
    </font>
    <font>
      <sz val="10"/>
      <color theme="0"/>
      <name val="Arial"/>
      <family val="2"/>
    </font>
    <font>
      <sz val="9"/>
      <color theme="0"/>
      <name val="Arial"/>
      <family val="2"/>
    </font>
  </fonts>
  <fills count="5">
    <fill>
      <patternFill patternType="none"/>
    </fill>
    <fill>
      <patternFill patternType="gray125"/>
    </fill>
    <fill>
      <patternFill patternType="solid">
        <fgColor indexed="41"/>
        <bgColor indexed="64"/>
      </patternFill>
    </fill>
    <fill>
      <patternFill patternType="solid">
        <fgColor indexed="51"/>
        <bgColor indexed="64"/>
      </patternFill>
    </fill>
    <fill>
      <patternFill patternType="solid">
        <fgColor indexed="56"/>
        <bgColor indexed="64"/>
      </patternFill>
    </fill>
  </fills>
  <borders count="2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56"/>
      </left>
      <right/>
      <top style="thin">
        <color indexed="56"/>
      </top>
      <bottom style="thin">
        <color indexed="64"/>
      </bottom>
      <diagonal/>
    </border>
    <border>
      <left style="thin">
        <color indexed="56"/>
      </left>
      <right/>
      <top style="thin">
        <color indexed="64"/>
      </top>
      <bottom/>
      <diagonal/>
    </border>
    <border>
      <left style="thin">
        <color indexed="56"/>
      </left>
      <right/>
      <top/>
      <bottom/>
      <diagonal/>
    </border>
    <border>
      <left/>
      <right/>
      <top/>
      <bottom style="thin">
        <color indexed="64"/>
      </bottom>
      <diagonal/>
    </border>
    <border>
      <left/>
      <right/>
      <top style="thin">
        <color indexed="64"/>
      </top>
      <bottom/>
      <diagonal/>
    </border>
    <border>
      <left style="thin">
        <color indexed="9"/>
      </left>
      <right/>
      <top style="thin">
        <color indexed="9"/>
      </top>
      <bottom/>
      <diagonal/>
    </border>
    <border>
      <left/>
      <right/>
      <top style="thin">
        <color indexed="9"/>
      </top>
      <bottom/>
      <diagonal/>
    </border>
    <border>
      <left style="thin">
        <color indexed="9"/>
      </left>
      <right style="thin">
        <color indexed="9"/>
      </right>
      <top style="thin">
        <color indexed="9"/>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9"/>
      </left>
      <right/>
      <top/>
      <bottom/>
      <diagonal/>
    </border>
  </borders>
  <cellStyleXfs count="8">
    <xf numFmtId="0" fontId="0" fillId="0" borderId="0"/>
    <xf numFmtId="43" fontId="2" fillId="0" borderId="0" applyFont="0" applyFill="0" applyBorder="0" applyAlignment="0" applyProtection="0"/>
    <xf numFmtId="43" fontId="17" fillId="0" borderId="0" applyFont="0" applyFill="0" applyBorder="0" applyAlignment="0" applyProtection="0"/>
    <xf numFmtId="0" fontId="17" fillId="0" borderId="0"/>
    <xf numFmtId="9" fontId="2"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63">
    <xf numFmtId="0" fontId="0" fillId="0" borderId="0" xfId="0"/>
    <xf numFmtId="0" fontId="4" fillId="0" borderId="0" xfId="0" applyFont="1"/>
    <xf numFmtId="164" fontId="4" fillId="0" borderId="0" xfId="0" applyNumberFormat="1" applyFont="1"/>
    <xf numFmtId="0" fontId="4" fillId="0" borderId="0" xfId="0" applyFont="1" applyAlignment="1">
      <alignment wrapText="1"/>
    </xf>
    <xf numFmtId="0" fontId="4" fillId="0" borderId="0" xfId="0" quotePrefix="1" applyFont="1"/>
    <xf numFmtId="1" fontId="4" fillId="0" borderId="0" xfId="0" applyNumberFormat="1" applyFont="1"/>
    <xf numFmtId="165" fontId="4" fillId="0" borderId="0" xfId="4" applyNumberFormat="1" applyFont="1" applyBorder="1"/>
    <xf numFmtId="0" fontId="5" fillId="0" borderId="0" xfId="0" applyFont="1" applyAlignment="1">
      <alignment horizontal="center"/>
    </xf>
    <xf numFmtId="9" fontId="4" fillId="0" borderId="0" xfId="4" applyFont="1" applyBorder="1"/>
    <xf numFmtId="9" fontId="4" fillId="0" borderId="0" xfId="4" applyFont="1" applyFill="1" applyBorder="1"/>
    <xf numFmtId="9" fontId="4" fillId="0" borderId="0" xfId="0" applyNumberFormat="1" applyFont="1"/>
    <xf numFmtId="0" fontId="7" fillId="0" borderId="0" xfId="0" applyFont="1"/>
    <xf numFmtId="2" fontId="7" fillId="0" borderId="0" xfId="0" applyNumberFormat="1" applyFont="1"/>
    <xf numFmtId="164" fontId="7" fillId="0" borderId="0" xfId="0" applyNumberFormat="1" applyFont="1"/>
    <xf numFmtId="0" fontId="6" fillId="0" borderId="0" xfId="0" applyFont="1"/>
    <xf numFmtId="3" fontId="8" fillId="2" borderId="0" xfId="1" applyNumberFormat="1" applyFont="1" applyFill="1" applyBorder="1"/>
    <xf numFmtId="164" fontId="8" fillId="3" borderId="8" xfId="0" applyNumberFormat="1" applyFont="1" applyFill="1" applyBorder="1"/>
    <xf numFmtId="164" fontId="8" fillId="2" borderId="9" xfId="0" applyNumberFormat="1" applyFont="1" applyFill="1" applyBorder="1" applyAlignment="1">
      <alignment horizontal="center"/>
    </xf>
    <xf numFmtId="9" fontId="8" fillId="2" borderId="10" xfId="0" applyNumberFormat="1" applyFont="1" applyFill="1" applyBorder="1" applyAlignment="1">
      <alignment horizontal="center"/>
    </xf>
    <xf numFmtId="9" fontId="8" fillId="2" borderId="10" xfId="4" applyFont="1" applyFill="1" applyBorder="1" applyAlignment="1">
      <alignment horizontal="center"/>
    </xf>
    <xf numFmtId="3" fontId="8" fillId="2" borderId="11" xfId="1" applyNumberFormat="1" applyFont="1" applyFill="1" applyBorder="1"/>
    <xf numFmtId="0" fontId="10" fillId="2" borderId="7" xfId="0" applyFont="1" applyFill="1" applyBorder="1"/>
    <xf numFmtId="164" fontId="8" fillId="2" borderId="5" xfId="0" applyNumberFormat="1" applyFont="1" applyFill="1" applyBorder="1"/>
    <xf numFmtId="164" fontId="8" fillId="2" borderId="6" xfId="0" applyNumberFormat="1" applyFont="1" applyFill="1" applyBorder="1"/>
    <xf numFmtId="0" fontId="9" fillId="0" borderId="0" xfId="0" applyFont="1" applyAlignment="1">
      <alignment wrapText="1"/>
    </xf>
    <xf numFmtId="2" fontId="11" fillId="4" borderId="13" xfId="0" applyNumberFormat="1" applyFont="1" applyFill="1" applyBorder="1" applyAlignment="1">
      <alignment horizontal="center" wrapText="1"/>
    </xf>
    <xf numFmtId="2" fontId="11" fillId="4" borderId="14" xfId="0" applyNumberFormat="1" applyFont="1" applyFill="1" applyBorder="1" applyAlignment="1">
      <alignment horizontal="center" wrapText="1"/>
    </xf>
    <xf numFmtId="2" fontId="11" fillId="4" borderId="15" xfId="0" applyNumberFormat="1" applyFont="1" applyFill="1" applyBorder="1" applyAlignment="1">
      <alignment horizontal="center" wrapText="1"/>
    </xf>
    <xf numFmtId="3" fontId="8" fillId="2" borderId="5" xfId="1" applyNumberFormat="1" applyFont="1" applyFill="1" applyBorder="1"/>
    <xf numFmtId="3" fontId="8" fillId="2" borderId="12" xfId="1" applyNumberFormat="1" applyFont="1" applyFill="1" applyBorder="1"/>
    <xf numFmtId="3" fontId="8" fillId="2" borderId="16" xfId="1" applyNumberFormat="1" applyFont="1" applyFill="1" applyBorder="1"/>
    <xf numFmtId="3" fontId="8" fillId="2" borderId="7" xfId="1" applyNumberFormat="1" applyFont="1" applyFill="1" applyBorder="1"/>
    <xf numFmtId="3" fontId="8" fillId="2" borderId="17" xfId="1" applyNumberFormat="1" applyFont="1" applyFill="1" applyBorder="1"/>
    <xf numFmtId="3" fontId="8" fillId="2" borderId="6" xfId="1" applyNumberFormat="1" applyFont="1" applyFill="1" applyBorder="1"/>
    <xf numFmtId="3" fontId="8" fillId="2" borderId="18" xfId="1" applyNumberFormat="1" applyFont="1" applyFill="1" applyBorder="1"/>
    <xf numFmtId="2" fontId="11" fillId="4" borderId="0" xfId="0" applyNumberFormat="1" applyFont="1" applyFill="1" applyAlignment="1">
      <alignment horizontal="center" wrapText="1"/>
    </xf>
    <xf numFmtId="3" fontId="15" fillId="2" borderId="2" xfId="0" applyNumberFormat="1" applyFont="1" applyFill="1" applyBorder="1"/>
    <xf numFmtId="0" fontId="16" fillId="2" borderId="2" xfId="0" applyFont="1" applyFill="1" applyBorder="1"/>
    <xf numFmtId="3" fontId="8" fillId="2" borderId="1" xfId="1" applyNumberFormat="1" applyFont="1" applyFill="1" applyBorder="1" applyAlignment="1">
      <alignment horizontal="center"/>
    </xf>
    <xf numFmtId="3" fontId="8" fillId="2" borderId="3" xfId="1" applyNumberFormat="1" applyFont="1" applyFill="1" applyBorder="1" applyAlignment="1">
      <alignment horizontal="center"/>
    </xf>
    <xf numFmtId="3" fontId="8" fillId="2" borderId="4" xfId="1" applyNumberFormat="1" applyFont="1" applyFill="1" applyBorder="1" applyAlignment="1">
      <alignment horizontal="center"/>
    </xf>
    <xf numFmtId="164" fontId="4" fillId="0" borderId="0" xfId="0" applyNumberFormat="1" applyFont="1" applyAlignment="1">
      <alignment wrapText="1"/>
    </xf>
    <xf numFmtId="9" fontId="8" fillId="2" borderId="12" xfId="4" applyFont="1" applyFill="1" applyBorder="1"/>
    <xf numFmtId="9" fontId="8" fillId="2" borderId="16" xfId="4" applyFont="1" applyFill="1" applyBorder="1"/>
    <xf numFmtId="9" fontId="8" fillId="2" borderId="11" xfId="4" applyFont="1" applyFill="1" applyBorder="1"/>
    <xf numFmtId="9" fontId="8" fillId="2" borderId="18" xfId="4" applyFont="1" applyFill="1" applyBorder="1"/>
    <xf numFmtId="0" fontId="8" fillId="3" borderId="5" xfId="0" applyFont="1" applyFill="1" applyBorder="1" applyAlignment="1">
      <alignment horizontal="center" wrapText="1"/>
    </xf>
    <xf numFmtId="0" fontId="8" fillId="3" borderId="12" xfId="0" applyFont="1" applyFill="1" applyBorder="1" applyAlignment="1">
      <alignment horizontal="center" wrapText="1"/>
    </xf>
    <xf numFmtId="0" fontId="8" fillId="3" borderId="16" xfId="0" applyFont="1" applyFill="1" applyBorder="1" applyAlignment="1">
      <alignment horizontal="center" wrapText="1"/>
    </xf>
    <xf numFmtId="9" fontId="8" fillId="2" borderId="5" xfId="4" applyFont="1" applyFill="1" applyBorder="1"/>
    <xf numFmtId="9" fontId="8" fillId="2" borderId="6" xfId="4" applyFont="1" applyFill="1" applyBorder="1"/>
    <xf numFmtId="0" fontId="18" fillId="0" borderId="0" xfId="0" applyFont="1"/>
    <xf numFmtId="3" fontId="19" fillId="0" borderId="0" xfId="1" applyNumberFormat="1" applyFont="1" applyFill="1" applyBorder="1"/>
    <xf numFmtId="164" fontId="8" fillId="2" borderId="5" xfId="0" applyNumberFormat="1" applyFont="1" applyFill="1" applyBorder="1" applyAlignment="1">
      <alignment horizontal="center"/>
    </xf>
    <xf numFmtId="9" fontId="8" fillId="2" borderId="7" xfId="0" applyNumberFormat="1" applyFont="1" applyFill="1" applyBorder="1" applyAlignment="1">
      <alignment horizontal="center"/>
    </xf>
    <xf numFmtId="9" fontId="8" fillId="2" borderId="7" xfId="4" applyFont="1" applyFill="1" applyBorder="1" applyAlignment="1">
      <alignment horizontal="center"/>
    </xf>
    <xf numFmtId="164" fontId="8" fillId="2" borderId="6" xfId="0" applyNumberFormat="1" applyFont="1" applyFill="1" applyBorder="1" applyAlignment="1">
      <alignment horizontal="center"/>
    </xf>
    <xf numFmtId="0" fontId="10" fillId="2" borderId="5" xfId="0" applyFont="1" applyFill="1" applyBorder="1"/>
    <xf numFmtId="164" fontId="8" fillId="2" borderId="10" xfId="0" applyNumberFormat="1" applyFont="1" applyFill="1" applyBorder="1" applyAlignment="1">
      <alignment horizontal="center"/>
    </xf>
    <xf numFmtId="164" fontId="8" fillId="2" borderId="7" xfId="0" applyNumberFormat="1" applyFont="1" applyFill="1" applyBorder="1" applyAlignment="1">
      <alignment horizontal="center"/>
    </xf>
    <xf numFmtId="0" fontId="9" fillId="0" borderId="0" xfId="0" applyFont="1" applyAlignment="1">
      <alignment horizontal="center" wrapText="1"/>
    </xf>
    <xf numFmtId="164" fontId="12" fillId="4" borderId="19" xfId="0" applyNumberFormat="1" applyFont="1" applyFill="1" applyBorder="1" applyAlignment="1">
      <alignment horizontal="center"/>
    </xf>
    <xf numFmtId="164" fontId="12" fillId="4" borderId="0" xfId="0" applyNumberFormat="1" applyFont="1" applyFill="1" applyAlignment="1">
      <alignment horizontal="center"/>
    </xf>
  </cellXfs>
  <cellStyles count="8">
    <cellStyle name="Comma" xfId="1" builtinId="3"/>
    <cellStyle name="Comma 2" xfId="2" xr:uid="{00000000-0005-0000-0000-000001000000}"/>
    <cellStyle name="Comma 3" xfId="6" xr:uid="{F5C3A2C2-44B9-4559-BDCF-DAF1E51E644D}"/>
    <cellStyle name="Normal" xfId="0" builtinId="0"/>
    <cellStyle name="Normal 2" xfId="3" xr:uid="{00000000-0005-0000-0000-000003000000}"/>
    <cellStyle name="Normal 3" xfId="5" xr:uid="{A2B7A874-8D44-43D3-ACDC-5D6AABCF411D}"/>
    <cellStyle name="Percent" xfId="4" builtinId="5"/>
    <cellStyle name="Percent 2" xfId="7" xr:uid="{2D670378-B9F4-42FA-B7A6-ABDC11F2E3C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322"/>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935900538309461"/>
          <c:y val="3.5082064852177179E-2"/>
          <c:w val="0.81673617739469584"/>
          <c:h val="0.84167233388328633"/>
        </c:manualLayout>
      </c:layout>
      <c:lineChart>
        <c:grouping val="standard"/>
        <c:varyColors val="0"/>
        <c:ser>
          <c:idx val="0"/>
          <c:order val="0"/>
          <c:tx>
            <c:strRef>
              <c:f>'Sep 25 Published MOS estimates'!$C$19</c:f>
              <c:strCache>
                <c:ptCount val="1"/>
                <c:pt idx="0">
                  <c:v>25%</c:v>
                </c:pt>
              </c:strCache>
            </c:strRef>
          </c:tx>
          <c:spPr>
            <a:ln w="28575">
              <a:noFill/>
            </a:ln>
          </c:spPr>
          <c:marker>
            <c:symbol val="none"/>
          </c:marker>
          <c:cat>
            <c:strRef>
              <c:f>'Sep 25 Published MOS estimates'!$D$4:$H$4</c:f>
              <c:strCache>
                <c:ptCount val="5"/>
                <c:pt idx="0">
                  <c:v>Sydney MSP</c:v>
                </c:pt>
                <c:pt idx="1">
                  <c:v>Sydney EGP</c:v>
                </c:pt>
                <c:pt idx="2">
                  <c:v>Adelaide MAP</c:v>
                </c:pt>
                <c:pt idx="3">
                  <c:v>Adelaide SEAGas</c:v>
                </c:pt>
                <c:pt idx="4">
                  <c:v>Brisbane RBP</c:v>
                </c:pt>
              </c:strCache>
            </c:strRef>
          </c:cat>
          <c:val>
            <c:numRef>
              <c:f>'Sep 25 Published MOS estimates'!$D$19:$H$19</c:f>
              <c:numCache>
                <c:formatCode>#,##0</c:formatCode>
                <c:ptCount val="5"/>
                <c:pt idx="0">
                  <c:v>-12524.5</c:v>
                </c:pt>
                <c:pt idx="1">
                  <c:v>3991.5609175</c:v>
                </c:pt>
                <c:pt idx="2">
                  <c:v>-1638</c:v>
                </c:pt>
                <c:pt idx="3">
                  <c:v>-390.75</c:v>
                </c:pt>
                <c:pt idx="4">
                  <c:v>-875.5</c:v>
                </c:pt>
              </c:numCache>
            </c:numRef>
          </c:val>
          <c:smooth val="0"/>
          <c:extLst>
            <c:ext xmlns:c16="http://schemas.microsoft.com/office/drawing/2014/chart" uri="{C3380CC4-5D6E-409C-BE32-E72D297353CC}">
              <c16:uniqueId val="{00000000-19B8-4C34-A3F7-D1248307263F}"/>
            </c:ext>
          </c:extLst>
        </c:ser>
        <c:ser>
          <c:idx val="1"/>
          <c:order val="1"/>
          <c:tx>
            <c:strRef>
              <c:f>'Sep 25 Published MOS estimates'!$C$20</c:f>
              <c:strCache>
                <c:ptCount val="1"/>
                <c:pt idx="0">
                  <c:v>5%</c:v>
                </c:pt>
              </c:strCache>
            </c:strRef>
          </c:tx>
          <c:spPr>
            <a:ln w="28575">
              <a:noFill/>
            </a:ln>
          </c:spPr>
          <c:marker>
            <c:symbol val="circle"/>
            <c:size val="5"/>
            <c:spPr>
              <a:solidFill>
                <a:srgbClr val="33CCCC"/>
              </a:solidFill>
              <a:ln>
                <a:solidFill>
                  <a:srgbClr val="0000FF"/>
                </a:solidFill>
                <a:prstDash val="solid"/>
              </a:ln>
            </c:spPr>
          </c:marker>
          <c:cat>
            <c:strRef>
              <c:f>'Sep 25 Published MOS estimates'!$D$4:$H$4</c:f>
              <c:strCache>
                <c:ptCount val="5"/>
                <c:pt idx="0">
                  <c:v>Sydney MSP</c:v>
                </c:pt>
                <c:pt idx="1">
                  <c:v>Sydney EGP</c:v>
                </c:pt>
                <c:pt idx="2">
                  <c:v>Adelaide MAP</c:v>
                </c:pt>
                <c:pt idx="3">
                  <c:v>Adelaide SEAGas</c:v>
                </c:pt>
                <c:pt idx="4">
                  <c:v>Brisbane RBP</c:v>
                </c:pt>
              </c:strCache>
            </c:strRef>
          </c:cat>
          <c:val>
            <c:numRef>
              <c:f>'Sep 25 Published MOS estimates'!$D$20:$H$20</c:f>
              <c:numCache>
                <c:formatCode>#,##0</c:formatCode>
                <c:ptCount val="5"/>
                <c:pt idx="0">
                  <c:v>-18947.25</c:v>
                </c:pt>
                <c:pt idx="1">
                  <c:v>2225.165716</c:v>
                </c:pt>
                <c:pt idx="2">
                  <c:v>-3959.25</c:v>
                </c:pt>
                <c:pt idx="3">
                  <c:v>-3491.7999999999997</c:v>
                </c:pt>
                <c:pt idx="4">
                  <c:v>-1964.3</c:v>
                </c:pt>
              </c:numCache>
            </c:numRef>
          </c:val>
          <c:smooth val="0"/>
          <c:extLst>
            <c:ext xmlns:c16="http://schemas.microsoft.com/office/drawing/2014/chart" uri="{C3380CC4-5D6E-409C-BE32-E72D297353CC}">
              <c16:uniqueId val="{00000001-19B8-4C34-A3F7-D1248307263F}"/>
            </c:ext>
          </c:extLst>
        </c:ser>
        <c:ser>
          <c:idx val="2"/>
          <c:order val="2"/>
          <c:tx>
            <c:strRef>
              <c:f>'Sep 25 Published MOS estimates'!$C$21</c:f>
              <c:strCache>
                <c:ptCount val="1"/>
                <c:pt idx="0">
                  <c:v>Minimum</c:v>
                </c:pt>
              </c:strCache>
            </c:strRef>
          </c:tx>
          <c:spPr>
            <a:ln w="28575">
              <a:noFill/>
            </a:ln>
          </c:spPr>
          <c:marker>
            <c:symbol val="dash"/>
            <c:size val="5"/>
            <c:spPr>
              <a:solidFill>
                <a:srgbClr val="0000FF"/>
              </a:solidFill>
              <a:ln>
                <a:solidFill>
                  <a:srgbClr val="0000FF"/>
                </a:solidFill>
                <a:prstDash val="solid"/>
              </a:ln>
            </c:spPr>
          </c:marker>
          <c:cat>
            <c:strRef>
              <c:f>'Sep 25 Published MOS estimates'!$D$4:$H$4</c:f>
              <c:strCache>
                <c:ptCount val="5"/>
                <c:pt idx="0">
                  <c:v>Sydney MSP</c:v>
                </c:pt>
                <c:pt idx="1">
                  <c:v>Sydney EGP</c:v>
                </c:pt>
                <c:pt idx="2">
                  <c:v>Adelaide MAP</c:v>
                </c:pt>
                <c:pt idx="3">
                  <c:v>Adelaide SEAGas</c:v>
                </c:pt>
                <c:pt idx="4">
                  <c:v>Brisbane RBP</c:v>
                </c:pt>
              </c:strCache>
            </c:strRef>
          </c:cat>
          <c:val>
            <c:numRef>
              <c:f>'Sep 25 Published MOS estimates'!$D$21:$H$21</c:f>
              <c:numCache>
                <c:formatCode>#,##0</c:formatCode>
                <c:ptCount val="5"/>
                <c:pt idx="0">
                  <c:v>-29609</c:v>
                </c:pt>
                <c:pt idx="1">
                  <c:v>-12251.89092</c:v>
                </c:pt>
                <c:pt idx="2">
                  <c:v>-7285</c:v>
                </c:pt>
                <c:pt idx="3">
                  <c:v>-8593</c:v>
                </c:pt>
                <c:pt idx="4">
                  <c:v>-4104</c:v>
                </c:pt>
              </c:numCache>
            </c:numRef>
          </c:val>
          <c:smooth val="0"/>
          <c:extLst>
            <c:ext xmlns:c16="http://schemas.microsoft.com/office/drawing/2014/chart" uri="{C3380CC4-5D6E-409C-BE32-E72D297353CC}">
              <c16:uniqueId val="{00000002-19B8-4C34-A3F7-D1248307263F}"/>
            </c:ext>
          </c:extLst>
        </c:ser>
        <c:ser>
          <c:idx val="3"/>
          <c:order val="3"/>
          <c:tx>
            <c:strRef>
              <c:f>'Sep 25 Published MOS estimates'!$C$22</c:f>
              <c:strCache>
                <c:ptCount val="1"/>
                <c:pt idx="0">
                  <c:v>Mean</c:v>
                </c:pt>
              </c:strCache>
            </c:strRef>
          </c:tx>
          <c:spPr>
            <a:ln w="28575">
              <a:noFill/>
            </a:ln>
          </c:spPr>
          <c:marker>
            <c:symbol val="diamond"/>
            <c:size val="5"/>
            <c:spPr>
              <a:solidFill>
                <a:srgbClr val="00FF00"/>
              </a:solidFill>
              <a:ln>
                <a:solidFill>
                  <a:srgbClr val="008000"/>
                </a:solidFill>
                <a:prstDash val="solid"/>
              </a:ln>
            </c:spPr>
          </c:marker>
          <c:cat>
            <c:strRef>
              <c:f>'Sep 25 Published MOS estimates'!$D$4:$H$4</c:f>
              <c:strCache>
                <c:ptCount val="5"/>
                <c:pt idx="0">
                  <c:v>Sydney MSP</c:v>
                </c:pt>
                <c:pt idx="1">
                  <c:v>Sydney EGP</c:v>
                </c:pt>
                <c:pt idx="2">
                  <c:v>Adelaide MAP</c:v>
                </c:pt>
                <c:pt idx="3">
                  <c:v>Adelaide SEAGas</c:v>
                </c:pt>
                <c:pt idx="4">
                  <c:v>Brisbane RBP</c:v>
                </c:pt>
              </c:strCache>
            </c:strRef>
          </c:cat>
          <c:val>
            <c:numRef>
              <c:f>'Sep 25 Published MOS estimates'!$D$22:$H$22</c:f>
              <c:numCache>
                <c:formatCode>#,##0</c:formatCode>
                <c:ptCount val="5"/>
                <c:pt idx="0">
                  <c:v>-7555.5</c:v>
                </c:pt>
                <c:pt idx="1">
                  <c:v>7108.4924229999988</c:v>
                </c:pt>
                <c:pt idx="2">
                  <c:v>578.73333333333335</c:v>
                </c:pt>
                <c:pt idx="3">
                  <c:v>-647.66666666666663</c:v>
                </c:pt>
                <c:pt idx="4">
                  <c:v>187.66666666666666</c:v>
                </c:pt>
              </c:numCache>
            </c:numRef>
          </c:val>
          <c:smooth val="0"/>
          <c:extLst>
            <c:ext xmlns:c16="http://schemas.microsoft.com/office/drawing/2014/chart" uri="{C3380CC4-5D6E-409C-BE32-E72D297353CC}">
              <c16:uniqueId val="{00000003-19B8-4C34-A3F7-D1248307263F}"/>
            </c:ext>
          </c:extLst>
        </c:ser>
        <c:ser>
          <c:idx val="4"/>
          <c:order val="4"/>
          <c:tx>
            <c:strRef>
              <c:f>'Sep 25 Published MOS estimates'!$C$26</c:f>
              <c:strCache>
                <c:ptCount val="1"/>
                <c:pt idx="0">
                  <c:v>Median</c:v>
                </c:pt>
              </c:strCache>
            </c:strRef>
          </c:tx>
          <c:spPr>
            <a:ln w="28575">
              <a:noFill/>
            </a:ln>
          </c:spPr>
          <c:marker>
            <c:symbol val="dash"/>
            <c:size val="20"/>
            <c:spPr>
              <a:noFill/>
              <a:ln>
                <a:solidFill>
                  <a:srgbClr val="FF6600"/>
                </a:solidFill>
                <a:prstDash val="solid"/>
              </a:ln>
            </c:spPr>
          </c:marker>
          <c:cat>
            <c:strRef>
              <c:f>'Sep 25 Published MOS estimates'!$D$4:$H$4</c:f>
              <c:strCache>
                <c:ptCount val="5"/>
                <c:pt idx="0">
                  <c:v>Sydney MSP</c:v>
                </c:pt>
                <c:pt idx="1">
                  <c:v>Sydney EGP</c:v>
                </c:pt>
                <c:pt idx="2">
                  <c:v>Adelaide MAP</c:v>
                </c:pt>
                <c:pt idx="3">
                  <c:v>Adelaide SEAGas</c:v>
                </c:pt>
                <c:pt idx="4">
                  <c:v>Brisbane RBP</c:v>
                </c:pt>
              </c:strCache>
            </c:strRef>
          </c:cat>
          <c:val>
            <c:numRef>
              <c:f>'Sep 25 Published MOS estimates'!$D$26:$H$26</c:f>
              <c:numCache>
                <c:formatCode>#,##0</c:formatCode>
                <c:ptCount val="5"/>
                <c:pt idx="0">
                  <c:v>-8202</c:v>
                </c:pt>
                <c:pt idx="1">
                  <c:v>6753.5341900000003</c:v>
                </c:pt>
                <c:pt idx="2">
                  <c:v>342.5</c:v>
                </c:pt>
                <c:pt idx="3">
                  <c:v>48</c:v>
                </c:pt>
                <c:pt idx="4">
                  <c:v>-121.5</c:v>
                </c:pt>
              </c:numCache>
            </c:numRef>
          </c:val>
          <c:smooth val="0"/>
          <c:extLst>
            <c:ext xmlns:c16="http://schemas.microsoft.com/office/drawing/2014/chart" uri="{C3380CC4-5D6E-409C-BE32-E72D297353CC}">
              <c16:uniqueId val="{00000004-19B8-4C34-A3F7-D1248307263F}"/>
            </c:ext>
          </c:extLst>
        </c:ser>
        <c:ser>
          <c:idx val="5"/>
          <c:order val="5"/>
          <c:tx>
            <c:strRef>
              <c:f>'Sep 25 Published MOS estimates'!$C$15</c:f>
              <c:strCache>
                <c:ptCount val="1"/>
                <c:pt idx="0">
                  <c:v>Maximum</c:v>
                </c:pt>
              </c:strCache>
            </c:strRef>
          </c:tx>
          <c:spPr>
            <a:ln w="28575">
              <a:noFill/>
            </a:ln>
          </c:spPr>
          <c:marker>
            <c:symbol val="dash"/>
            <c:size val="5"/>
            <c:spPr>
              <a:solidFill>
                <a:srgbClr val="0000FF"/>
              </a:solidFill>
              <a:ln>
                <a:solidFill>
                  <a:srgbClr val="0000FF"/>
                </a:solidFill>
                <a:prstDash val="solid"/>
              </a:ln>
            </c:spPr>
          </c:marker>
          <c:cat>
            <c:strRef>
              <c:f>'Sep 25 Published MOS estimates'!$D$4:$H$4</c:f>
              <c:strCache>
                <c:ptCount val="5"/>
                <c:pt idx="0">
                  <c:v>Sydney MSP</c:v>
                </c:pt>
                <c:pt idx="1">
                  <c:v>Sydney EGP</c:v>
                </c:pt>
                <c:pt idx="2">
                  <c:v>Adelaide MAP</c:v>
                </c:pt>
                <c:pt idx="3">
                  <c:v>Adelaide SEAGas</c:v>
                </c:pt>
                <c:pt idx="4">
                  <c:v>Brisbane RBP</c:v>
                </c:pt>
              </c:strCache>
            </c:strRef>
          </c:cat>
          <c:val>
            <c:numRef>
              <c:f>'Sep 25 Published MOS estimates'!$D$15:$H$15</c:f>
              <c:numCache>
                <c:formatCode>#,##0</c:formatCode>
                <c:ptCount val="5"/>
                <c:pt idx="0">
                  <c:v>24775</c:v>
                </c:pt>
                <c:pt idx="1">
                  <c:v>25046.06553</c:v>
                </c:pt>
                <c:pt idx="2">
                  <c:v>9860</c:v>
                </c:pt>
                <c:pt idx="3">
                  <c:v>517</c:v>
                </c:pt>
                <c:pt idx="4">
                  <c:v>11071</c:v>
                </c:pt>
              </c:numCache>
            </c:numRef>
          </c:val>
          <c:smooth val="0"/>
          <c:extLst>
            <c:ext xmlns:c16="http://schemas.microsoft.com/office/drawing/2014/chart" uri="{C3380CC4-5D6E-409C-BE32-E72D297353CC}">
              <c16:uniqueId val="{00000005-19B8-4C34-A3F7-D1248307263F}"/>
            </c:ext>
          </c:extLst>
        </c:ser>
        <c:ser>
          <c:idx val="10"/>
          <c:order val="6"/>
          <c:tx>
            <c:strRef>
              <c:f>'Sep 25 Published MOS estimates'!$C$16</c:f>
              <c:strCache>
                <c:ptCount val="1"/>
                <c:pt idx="0">
                  <c:v>95%</c:v>
                </c:pt>
              </c:strCache>
            </c:strRef>
          </c:tx>
          <c:spPr>
            <a:ln w="28575">
              <a:noFill/>
            </a:ln>
          </c:spPr>
          <c:marker>
            <c:symbol val="circle"/>
            <c:size val="5"/>
            <c:spPr>
              <a:solidFill>
                <a:srgbClr val="00FFFF"/>
              </a:solidFill>
              <a:ln>
                <a:solidFill>
                  <a:srgbClr val="0000FF"/>
                </a:solidFill>
                <a:prstDash val="solid"/>
              </a:ln>
            </c:spPr>
          </c:marker>
          <c:cat>
            <c:strRef>
              <c:f>'Sep 25 Published MOS estimates'!$D$4:$H$4</c:f>
              <c:strCache>
                <c:ptCount val="5"/>
                <c:pt idx="0">
                  <c:v>Sydney MSP</c:v>
                </c:pt>
                <c:pt idx="1">
                  <c:v>Sydney EGP</c:v>
                </c:pt>
                <c:pt idx="2">
                  <c:v>Adelaide MAP</c:v>
                </c:pt>
                <c:pt idx="3">
                  <c:v>Adelaide SEAGas</c:v>
                </c:pt>
                <c:pt idx="4">
                  <c:v>Brisbane RBP</c:v>
                </c:pt>
              </c:strCache>
            </c:strRef>
          </c:cat>
          <c:val>
            <c:numRef>
              <c:f>'Sep 25 Published MOS estimates'!$D$16:$H$16</c:f>
              <c:numCache>
                <c:formatCode>#,##0</c:formatCode>
                <c:ptCount val="5"/>
                <c:pt idx="0">
                  <c:v>3981.6999999999898</c:v>
                </c:pt>
                <c:pt idx="1">
                  <c:v>14717.883043499995</c:v>
                </c:pt>
                <c:pt idx="2">
                  <c:v>6823.6999999999971</c:v>
                </c:pt>
                <c:pt idx="3">
                  <c:v>171.99999999999989</c:v>
                </c:pt>
                <c:pt idx="4">
                  <c:v>2028.2499999999998</c:v>
                </c:pt>
              </c:numCache>
            </c:numRef>
          </c:val>
          <c:smooth val="0"/>
          <c:extLst>
            <c:ext xmlns:c16="http://schemas.microsoft.com/office/drawing/2014/chart" uri="{C3380CC4-5D6E-409C-BE32-E72D297353CC}">
              <c16:uniqueId val="{00000006-19B8-4C34-A3F7-D1248307263F}"/>
            </c:ext>
          </c:extLst>
        </c:ser>
        <c:ser>
          <c:idx val="11"/>
          <c:order val="7"/>
          <c:tx>
            <c:strRef>
              <c:f>'Sep 25 Published MOS estimates'!$C$17</c:f>
              <c:strCache>
                <c:ptCount val="1"/>
                <c:pt idx="0">
                  <c:v>75%</c:v>
                </c:pt>
              </c:strCache>
            </c:strRef>
          </c:tx>
          <c:spPr>
            <a:ln w="28575">
              <a:noFill/>
            </a:ln>
          </c:spPr>
          <c:marker>
            <c:symbol val="none"/>
          </c:marker>
          <c:cat>
            <c:strRef>
              <c:f>'Sep 25 Published MOS estimates'!$D$4:$H$4</c:f>
              <c:strCache>
                <c:ptCount val="5"/>
                <c:pt idx="0">
                  <c:v>Sydney MSP</c:v>
                </c:pt>
                <c:pt idx="1">
                  <c:v>Sydney EGP</c:v>
                </c:pt>
                <c:pt idx="2">
                  <c:v>Adelaide MAP</c:v>
                </c:pt>
                <c:pt idx="3">
                  <c:v>Adelaide SEAGas</c:v>
                </c:pt>
                <c:pt idx="4">
                  <c:v>Brisbane RBP</c:v>
                </c:pt>
              </c:strCache>
            </c:strRef>
          </c:cat>
          <c:val>
            <c:numRef>
              <c:f>'Sep 25 Published MOS estimates'!$D$17:$H$17</c:f>
              <c:numCache>
                <c:formatCode>#,##0</c:formatCode>
                <c:ptCount val="5"/>
                <c:pt idx="0">
                  <c:v>-3674.25</c:v>
                </c:pt>
                <c:pt idx="1">
                  <c:v>9547.3117500000008</c:v>
                </c:pt>
                <c:pt idx="2">
                  <c:v>2345.5</c:v>
                </c:pt>
                <c:pt idx="3">
                  <c:v>77.75</c:v>
                </c:pt>
                <c:pt idx="4">
                  <c:v>763</c:v>
                </c:pt>
              </c:numCache>
            </c:numRef>
          </c:val>
          <c:smooth val="0"/>
          <c:extLst>
            <c:ext xmlns:c16="http://schemas.microsoft.com/office/drawing/2014/chart" uri="{C3380CC4-5D6E-409C-BE32-E72D297353CC}">
              <c16:uniqueId val="{00000007-19B8-4C34-A3F7-D1248307263F}"/>
            </c:ext>
          </c:extLst>
        </c:ser>
        <c:dLbls>
          <c:showLegendKey val="0"/>
          <c:showVal val="0"/>
          <c:showCatName val="0"/>
          <c:showSerName val="0"/>
          <c:showPercent val="0"/>
          <c:showBubbleSize val="0"/>
        </c:dLbls>
        <c:hiLowLines>
          <c:spPr>
            <a:ln w="3175">
              <a:solidFill>
                <a:srgbClr val="000000"/>
              </a:solidFill>
              <a:prstDash val="solid"/>
            </a:ln>
          </c:spPr>
        </c:hiLowLines>
        <c:upDownBars>
          <c:gapWidth val="150"/>
          <c:upBars>
            <c:spPr>
              <a:solidFill>
                <a:srgbClr val="FFFFFF"/>
              </a:solidFill>
              <a:ln w="3175">
                <a:solidFill>
                  <a:srgbClr val="000000"/>
                </a:solidFill>
                <a:prstDash val="solid"/>
              </a:ln>
            </c:spPr>
          </c:upBars>
          <c:downBars>
            <c:spPr>
              <a:solidFill>
                <a:srgbClr val="000000"/>
              </a:solidFill>
              <a:ln w="3175">
                <a:solidFill>
                  <a:srgbClr val="000000"/>
                </a:solidFill>
                <a:prstDash val="solid"/>
              </a:ln>
            </c:spPr>
          </c:downBars>
        </c:upDownBars>
        <c:smooth val="0"/>
        <c:axId val="221761320"/>
        <c:axId val="221761712"/>
      </c:lineChart>
      <c:catAx>
        <c:axId val="221761320"/>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1761712"/>
        <c:crosses val="autoZero"/>
        <c:auto val="1"/>
        <c:lblAlgn val="ctr"/>
        <c:lblOffset val="100"/>
        <c:tickLblSkip val="1"/>
        <c:tickMarkSkip val="1"/>
        <c:noMultiLvlLbl val="0"/>
      </c:catAx>
      <c:valAx>
        <c:axId val="221761712"/>
        <c:scaling>
          <c:orientation val="minMax"/>
        </c:scaling>
        <c:delete val="0"/>
        <c:axPos val="l"/>
        <c:majorGridlines>
          <c:spPr>
            <a:ln w="3175">
              <a:solidFill>
                <a:srgbClr val="C0C0C0"/>
              </a:solidFill>
              <a:prstDash val="solid"/>
            </a:ln>
          </c:spPr>
        </c:majorGridlines>
        <c:title>
          <c:tx>
            <c:rich>
              <a:bodyPr/>
              <a:lstStyle/>
              <a:p>
                <a:pPr>
                  <a:defRPr sz="800" b="1" i="0" u="none" strike="noStrike" baseline="0">
                    <a:solidFill>
                      <a:srgbClr val="000000"/>
                    </a:solidFill>
                    <a:latin typeface="Arial"/>
                    <a:ea typeface="Arial"/>
                    <a:cs typeface="Arial"/>
                  </a:defRPr>
                </a:pPr>
                <a:r>
                  <a:rPr lang="en-AU"/>
                  <a:t>GJ/d</a:t>
                </a:r>
              </a:p>
            </c:rich>
          </c:tx>
          <c:layout>
            <c:manualLayout>
              <c:xMode val="edge"/>
              <c:yMode val="edge"/>
              <c:x val="6.3739759802751931E-3"/>
              <c:y val="0.3909594965402052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1761320"/>
        <c:crosses val="autoZero"/>
        <c:crossBetween val="between"/>
      </c:valAx>
      <c:spPr>
        <a:solidFill>
          <a:srgbClr val="FFFFFF"/>
        </a:solidFill>
        <a:ln w="12700">
          <a:solidFill>
            <a:srgbClr val="808080"/>
          </a:solidFill>
          <a:prstDash val="solid"/>
        </a:ln>
      </c:spPr>
    </c:plotArea>
    <c:legend>
      <c:legendPos val="r"/>
      <c:layout>
        <c:manualLayout>
          <c:xMode val="edge"/>
          <c:yMode val="edge"/>
          <c:x val="0.33666178091374943"/>
          <c:y val="0.72764644476258644"/>
          <c:w val="0.457570303712036"/>
          <c:h val="0.14645281555714629"/>
        </c:manualLayout>
      </c:layout>
      <c:overlay val="0"/>
      <c:spPr>
        <a:solidFill>
          <a:srgbClr val="FFFFFF"/>
        </a:solidFill>
        <a:ln w="3175">
          <a:solidFill>
            <a:srgbClr val="000000"/>
          </a:solidFill>
          <a:prstDash val="solid"/>
        </a:ln>
      </c:spPr>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318423256413844"/>
          <c:y val="3.6007985958224513E-2"/>
          <c:w val="0.80786945788199216"/>
          <c:h val="0.89810635076692946"/>
        </c:manualLayout>
      </c:layout>
      <c:lineChart>
        <c:grouping val="standard"/>
        <c:varyColors val="0"/>
        <c:ser>
          <c:idx val="0"/>
          <c:order val="0"/>
          <c:tx>
            <c:strRef>
              <c:f>'Sep 25 Published MOS estimates'!$K$4</c:f>
              <c:strCache>
                <c:ptCount val="1"/>
                <c:pt idx="0">
                  <c:v>Sydney MSP</c:v>
                </c:pt>
              </c:strCache>
            </c:strRef>
          </c:tx>
          <c:spPr>
            <a:ln w="25400">
              <a:solidFill>
                <a:srgbClr val="00FFFF"/>
              </a:solidFill>
              <a:prstDash val="solid"/>
            </a:ln>
          </c:spPr>
          <c:marker>
            <c:symbol val="none"/>
          </c:marker>
          <c:val>
            <c:numRef>
              <c:f>'Sep 25 Published MOS estimates'!$K$5:$K$35</c:f>
              <c:numCache>
                <c:formatCode>#,##0</c:formatCode>
                <c:ptCount val="31"/>
                <c:pt idx="0">
                  <c:v>24775</c:v>
                </c:pt>
                <c:pt idx="1">
                  <c:v>5554</c:v>
                </c:pt>
                <c:pt idx="2">
                  <c:v>2060</c:v>
                </c:pt>
                <c:pt idx="3">
                  <c:v>300</c:v>
                </c:pt>
                <c:pt idx="4">
                  <c:v>-209</c:v>
                </c:pt>
                <c:pt idx="5">
                  <c:v>-818</c:v>
                </c:pt>
                <c:pt idx="6">
                  <c:v>-1536</c:v>
                </c:pt>
                <c:pt idx="7">
                  <c:v>-3418</c:v>
                </c:pt>
                <c:pt idx="8">
                  <c:v>-4443</c:v>
                </c:pt>
                <c:pt idx="9">
                  <c:v>-4947</c:v>
                </c:pt>
                <c:pt idx="10">
                  <c:v>-5482</c:v>
                </c:pt>
                <c:pt idx="11">
                  <c:v>-5876</c:v>
                </c:pt>
                <c:pt idx="12">
                  <c:v>-6804</c:v>
                </c:pt>
                <c:pt idx="13">
                  <c:v>-7154</c:v>
                </c:pt>
                <c:pt idx="14">
                  <c:v>-8048</c:v>
                </c:pt>
                <c:pt idx="15">
                  <c:v>-8356</c:v>
                </c:pt>
                <c:pt idx="16">
                  <c:v>-8719</c:v>
                </c:pt>
                <c:pt idx="17">
                  <c:v>-9162</c:v>
                </c:pt>
                <c:pt idx="18">
                  <c:v>-10101</c:v>
                </c:pt>
                <c:pt idx="19">
                  <c:v>-10670</c:v>
                </c:pt>
                <c:pt idx="20">
                  <c:v>-11317</c:v>
                </c:pt>
                <c:pt idx="21">
                  <c:v>-12121</c:v>
                </c:pt>
                <c:pt idx="22">
                  <c:v>-12659</c:v>
                </c:pt>
                <c:pt idx="23">
                  <c:v>-13232</c:v>
                </c:pt>
                <c:pt idx="24">
                  <c:v>-14796</c:v>
                </c:pt>
                <c:pt idx="25">
                  <c:v>-15882</c:v>
                </c:pt>
                <c:pt idx="26">
                  <c:v>-16406</c:v>
                </c:pt>
                <c:pt idx="27">
                  <c:v>-17267</c:v>
                </c:pt>
                <c:pt idx="28">
                  <c:v>-20322</c:v>
                </c:pt>
                <c:pt idx="29">
                  <c:v>-29609</c:v>
                </c:pt>
              </c:numCache>
            </c:numRef>
          </c:val>
          <c:smooth val="1"/>
          <c:extLst>
            <c:ext xmlns:c16="http://schemas.microsoft.com/office/drawing/2014/chart" uri="{C3380CC4-5D6E-409C-BE32-E72D297353CC}">
              <c16:uniqueId val="{00000000-5753-48B0-876B-518DDA461ADA}"/>
            </c:ext>
          </c:extLst>
        </c:ser>
        <c:ser>
          <c:idx val="1"/>
          <c:order val="1"/>
          <c:tx>
            <c:strRef>
              <c:f>'Sep 25 Published MOS estimates'!$L$4</c:f>
              <c:strCache>
                <c:ptCount val="1"/>
                <c:pt idx="0">
                  <c:v>Sydney EGP</c:v>
                </c:pt>
              </c:strCache>
            </c:strRef>
          </c:tx>
          <c:spPr>
            <a:ln w="25400">
              <a:solidFill>
                <a:srgbClr val="0000FF"/>
              </a:solidFill>
              <a:prstDash val="solid"/>
            </a:ln>
          </c:spPr>
          <c:marker>
            <c:symbol val="none"/>
          </c:marker>
          <c:val>
            <c:numRef>
              <c:f>'Sep 25 Published MOS estimates'!$L$5:$L$35</c:f>
              <c:numCache>
                <c:formatCode>#,##0</c:formatCode>
                <c:ptCount val="31"/>
                <c:pt idx="0">
                  <c:v>25046.06553</c:v>
                </c:pt>
                <c:pt idx="1">
                  <c:v>15791.82999</c:v>
                </c:pt>
                <c:pt idx="2">
                  <c:v>13405.281220000001</c:v>
                </c:pt>
                <c:pt idx="3">
                  <c:v>11781.6459</c:v>
                </c:pt>
                <c:pt idx="4">
                  <c:v>11244.01324</c:v>
                </c:pt>
                <c:pt idx="5">
                  <c:v>10674.32778</c:v>
                </c:pt>
                <c:pt idx="6">
                  <c:v>10274.82842</c:v>
                </c:pt>
                <c:pt idx="7">
                  <c:v>9603.5458099999996</c:v>
                </c:pt>
                <c:pt idx="8">
                  <c:v>9378.6095700000005</c:v>
                </c:pt>
                <c:pt idx="9">
                  <c:v>9272.2865299999994</c:v>
                </c:pt>
                <c:pt idx="10">
                  <c:v>9038.8085900000005</c:v>
                </c:pt>
                <c:pt idx="11">
                  <c:v>8692.3571499999998</c:v>
                </c:pt>
                <c:pt idx="12">
                  <c:v>8074.9755299999997</c:v>
                </c:pt>
                <c:pt idx="13">
                  <c:v>7706.9305400000003</c:v>
                </c:pt>
                <c:pt idx="14">
                  <c:v>7112.9151499999998</c:v>
                </c:pt>
                <c:pt idx="15">
                  <c:v>6394.1532299999999</c:v>
                </c:pt>
                <c:pt idx="16">
                  <c:v>6159.9729799999996</c:v>
                </c:pt>
                <c:pt idx="17">
                  <c:v>5792.2958900000003</c:v>
                </c:pt>
                <c:pt idx="18">
                  <c:v>4991.1818599999997</c:v>
                </c:pt>
                <c:pt idx="19">
                  <c:v>4815.8664699999999</c:v>
                </c:pt>
                <c:pt idx="20">
                  <c:v>4561.92281</c:v>
                </c:pt>
                <c:pt idx="21">
                  <c:v>4196.5112799999997</c:v>
                </c:pt>
                <c:pt idx="22">
                  <c:v>3923.24413</c:v>
                </c:pt>
                <c:pt idx="23">
                  <c:v>3748.68561</c:v>
                </c:pt>
                <c:pt idx="24">
                  <c:v>3581.2484100000001</c:v>
                </c:pt>
                <c:pt idx="25">
                  <c:v>2991.8056799999999</c:v>
                </c:pt>
                <c:pt idx="26">
                  <c:v>2778.49163</c:v>
                </c:pt>
                <c:pt idx="27">
                  <c:v>2349.0875799999999</c:v>
                </c:pt>
                <c:pt idx="28">
                  <c:v>2123.7750999999998</c:v>
                </c:pt>
                <c:pt idx="29">
                  <c:v>-12251.89092</c:v>
                </c:pt>
              </c:numCache>
            </c:numRef>
          </c:val>
          <c:smooth val="1"/>
          <c:extLst>
            <c:ext xmlns:c16="http://schemas.microsoft.com/office/drawing/2014/chart" uri="{C3380CC4-5D6E-409C-BE32-E72D297353CC}">
              <c16:uniqueId val="{00000001-5753-48B0-876B-518DDA461ADA}"/>
            </c:ext>
          </c:extLst>
        </c:ser>
        <c:ser>
          <c:idx val="2"/>
          <c:order val="2"/>
          <c:tx>
            <c:strRef>
              <c:f>'Sep 25 Published MOS estimates'!$M$4</c:f>
              <c:strCache>
                <c:ptCount val="1"/>
                <c:pt idx="0">
                  <c:v>Adelaide MAP</c:v>
                </c:pt>
              </c:strCache>
            </c:strRef>
          </c:tx>
          <c:spPr>
            <a:ln w="25400">
              <a:solidFill>
                <a:srgbClr val="FFC322"/>
              </a:solidFill>
              <a:prstDash val="solid"/>
            </a:ln>
          </c:spPr>
          <c:marker>
            <c:symbol val="none"/>
          </c:marker>
          <c:val>
            <c:numRef>
              <c:f>'Sep 25 Published MOS estimates'!$M$5:$M$35</c:f>
              <c:numCache>
                <c:formatCode>#,##0</c:formatCode>
                <c:ptCount val="31"/>
                <c:pt idx="0">
                  <c:v>9860</c:v>
                </c:pt>
                <c:pt idx="1">
                  <c:v>7316</c:v>
                </c:pt>
                <c:pt idx="2">
                  <c:v>6222</c:v>
                </c:pt>
                <c:pt idx="3">
                  <c:v>5245</c:v>
                </c:pt>
                <c:pt idx="4">
                  <c:v>4030</c:v>
                </c:pt>
                <c:pt idx="5">
                  <c:v>3293</c:v>
                </c:pt>
                <c:pt idx="6">
                  <c:v>2766</c:v>
                </c:pt>
                <c:pt idx="7">
                  <c:v>2460</c:v>
                </c:pt>
                <c:pt idx="8">
                  <c:v>2002</c:v>
                </c:pt>
                <c:pt idx="9">
                  <c:v>1695</c:v>
                </c:pt>
                <c:pt idx="10">
                  <c:v>1584</c:v>
                </c:pt>
                <c:pt idx="11">
                  <c:v>1243</c:v>
                </c:pt>
                <c:pt idx="12">
                  <c:v>941</c:v>
                </c:pt>
                <c:pt idx="13">
                  <c:v>829</c:v>
                </c:pt>
                <c:pt idx="14">
                  <c:v>492</c:v>
                </c:pt>
                <c:pt idx="15">
                  <c:v>193</c:v>
                </c:pt>
                <c:pt idx="16">
                  <c:v>-176</c:v>
                </c:pt>
                <c:pt idx="17">
                  <c:v>-576</c:v>
                </c:pt>
                <c:pt idx="18">
                  <c:v>-902</c:v>
                </c:pt>
                <c:pt idx="19">
                  <c:v>-1121</c:v>
                </c:pt>
                <c:pt idx="20">
                  <c:v>-1212</c:v>
                </c:pt>
                <c:pt idx="21">
                  <c:v>-1545</c:v>
                </c:pt>
                <c:pt idx="22">
                  <c:v>-1669</c:v>
                </c:pt>
                <c:pt idx="23">
                  <c:v>-2039</c:v>
                </c:pt>
                <c:pt idx="24">
                  <c:v>-2309</c:v>
                </c:pt>
                <c:pt idx="25">
                  <c:v>-2760</c:v>
                </c:pt>
                <c:pt idx="26">
                  <c:v>-3338</c:v>
                </c:pt>
                <c:pt idx="27">
                  <c:v>-3731</c:v>
                </c:pt>
                <c:pt idx="28">
                  <c:v>-4146</c:v>
                </c:pt>
                <c:pt idx="29">
                  <c:v>-7285</c:v>
                </c:pt>
              </c:numCache>
            </c:numRef>
          </c:val>
          <c:smooth val="1"/>
          <c:extLst>
            <c:ext xmlns:c16="http://schemas.microsoft.com/office/drawing/2014/chart" uri="{C3380CC4-5D6E-409C-BE32-E72D297353CC}">
              <c16:uniqueId val="{00000002-5753-48B0-876B-518DDA461ADA}"/>
            </c:ext>
          </c:extLst>
        </c:ser>
        <c:ser>
          <c:idx val="3"/>
          <c:order val="3"/>
          <c:tx>
            <c:strRef>
              <c:f>'Sep 25 Published MOS estimates'!$N$4</c:f>
              <c:strCache>
                <c:ptCount val="1"/>
                <c:pt idx="0">
                  <c:v>Adelaide SEAGas</c:v>
                </c:pt>
              </c:strCache>
            </c:strRef>
          </c:tx>
          <c:spPr>
            <a:ln w="25400">
              <a:solidFill>
                <a:srgbClr val="FF6600"/>
              </a:solidFill>
              <a:prstDash val="solid"/>
            </a:ln>
          </c:spPr>
          <c:marker>
            <c:symbol val="none"/>
          </c:marker>
          <c:val>
            <c:numRef>
              <c:f>'Sep 25 Published MOS estimates'!$N$5:$N$35</c:f>
              <c:numCache>
                <c:formatCode>#,##0</c:formatCode>
                <c:ptCount val="31"/>
                <c:pt idx="0">
                  <c:v>517</c:v>
                </c:pt>
                <c:pt idx="1">
                  <c:v>190</c:v>
                </c:pt>
                <c:pt idx="2">
                  <c:v>150</c:v>
                </c:pt>
                <c:pt idx="3">
                  <c:v>125</c:v>
                </c:pt>
                <c:pt idx="4">
                  <c:v>117</c:v>
                </c:pt>
                <c:pt idx="5">
                  <c:v>111</c:v>
                </c:pt>
                <c:pt idx="6">
                  <c:v>101</c:v>
                </c:pt>
                <c:pt idx="7">
                  <c:v>80</c:v>
                </c:pt>
                <c:pt idx="8">
                  <c:v>71</c:v>
                </c:pt>
                <c:pt idx="9">
                  <c:v>68</c:v>
                </c:pt>
                <c:pt idx="10">
                  <c:v>64</c:v>
                </c:pt>
                <c:pt idx="11">
                  <c:v>60</c:v>
                </c:pt>
                <c:pt idx="12">
                  <c:v>58</c:v>
                </c:pt>
                <c:pt idx="13">
                  <c:v>54</c:v>
                </c:pt>
                <c:pt idx="14">
                  <c:v>51</c:v>
                </c:pt>
                <c:pt idx="15">
                  <c:v>45</c:v>
                </c:pt>
                <c:pt idx="16">
                  <c:v>37</c:v>
                </c:pt>
                <c:pt idx="17">
                  <c:v>28</c:v>
                </c:pt>
                <c:pt idx="18">
                  <c:v>-5</c:v>
                </c:pt>
                <c:pt idx="19">
                  <c:v>-95</c:v>
                </c:pt>
                <c:pt idx="20">
                  <c:v>-217</c:v>
                </c:pt>
                <c:pt idx="21">
                  <c:v>-294</c:v>
                </c:pt>
                <c:pt idx="22">
                  <c:v>-423</c:v>
                </c:pt>
                <c:pt idx="23">
                  <c:v>-592</c:v>
                </c:pt>
                <c:pt idx="24">
                  <c:v>-868</c:v>
                </c:pt>
                <c:pt idx="25">
                  <c:v>-1163</c:v>
                </c:pt>
                <c:pt idx="26">
                  <c:v>-2219</c:v>
                </c:pt>
                <c:pt idx="27">
                  <c:v>-2966</c:v>
                </c:pt>
                <c:pt idx="28">
                  <c:v>-3922</c:v>
                </c:pt>
                <c:pt idx="29">
                  <c:v>-8593</c:v>
                </c:pt>
              </c:numCache>
            </c:numRef>
          </c:val>
          <c:smooth val="1"/>
          <c:extLst>
            <c:ext xmlns:c16="http://schemas.microsoft.com/office/drawing/2014/chart" uri="{C3380CC4-5D6E-409C-BE32-E72D297353CC}">
              <c16:uniqueId val="{00000003-5753-48B0-876B-518DDA461ADA}"/>
            </c:ext>
          </c:extLst>
        </c:ser>
        <c:ser>
          <c:idx val="4"/>
          <c:order val="4"/>
          <c:tx>
            <c:strRef>
              <c:f>'Sep 25 Published MOS estimates'!$O$4</c:f>
              <c:strCache>
                <c:ptCount val="1"/>
                <c:pt idx="0">
                  <c:v>Brisbane RBP</c:v>
                </c:pt>
              </c:strCache>
            </c:strRef>
          </c:tx>
          <c:marker>
            <c:symbol val="none"/>
          </c:marker>
          <c:val>
            <c:numRef>
              <c:f>'Sep 25 Published MOS estimates'!$O$5:$O$35</c:f>
              <c:numCache>
                <c:formatCode>#,##0</c:formatCode>
                <c:ptCount val="31"/>
                <c:pt idx="0">
                  <c:v>11071</c:v>
                </c:pt>
                <c:pt idx="1">
                  <c:v>2080</c:v>
                </c:pt>
                <c:pt idx="2">
                  <c:v>1965</c:v>
                </c:pt>
                <c:pt idx="3">
                  <c:v>1401</c:v>
                </c:pt>
                <c:pt idx="4">
                  <c:v>1288</c:v>
                </c:pt>
                <c:pt idx="5">
                  <c:v>1193</c:v>
                </c:pt>
                <c:pt idx="6">
                  <c:v>985</c:v>
                </c:pt>
                <c:pt idx="7">
                  <c:v>804</c:v>
                </c:pt>
                <c:pt idx="8">
                  <c:v>640</c:v>
                </c:pt>
                <c:pt idx="9">
                  <c:v>509</c:v>
                </c:pt>
                <c:pt idx="10">
                  <c:v>413</c:v>
                </c:pt>
                <c:pt idx="11">
                  <c:v>299</c:v>
                </c:pt>
                <c:pt idx="12">
                  <c:v>150</c:v>
                </c:pt>
                <c:pt idx="13">
                  <c:v>50</c:v>
                </c:pt>
                <c:pt idx="14">
                  <c:v>-67</c:v>
                </c:pt>
                <c:pt idx="15">
                  <c:v>-176</c:v>
                </c:pt>
                <c:pt idx="16">
                  <c:v>-256</c:v>
                </c:pt>
                <c:pt idx="17">
                  <c:v>-373</c:v>
                </c:pt>
                <c:pt idx="18">
                  <c:v>-392</c:v>
                </c:pt>
                <c:pt idx="19">
                  <c:v>-553</c:v>
                </c:pt>
                <c:pt idx="20">
                  <c:v>-728</c:v>
                </c:pt>
                <c:pt idx="21">
                  <c:v>-796</c:v>
                </c:pt>
                <c:pt idx="22">
                  <c:v>-902</c:v>
                </c:pt>
                <c:pt idx="23">
                  <c:v>-950</c:v>
                </c:pt>
                <c:pt idx="24">
                  <c:v>-1097</c:v>
                </c:pt>
                <c:pt idx="25">
                  <c:v>-1316</c:v>
                </c:pt>
                <c:pt idx="26">
                  <c:v>-1614</c:v>
                </c:pt>
                <c:pt idx="27">
                  <c:v>-1774</c:v>
                </c:pt>
                <c:pt idx="28">
                  <c:v>-2120</c:v>
                </c:pt>
                <c:pt idx="29">
                  <c:v>-4104</c:v>
                </c:pt>
              </c:numCache>
            </c:numRef>
          </c:val>
          <c:smooth val="0"/>
          <c:extLst>
            <c:ext xmlns:c16="http://schemas.microsoft.com/office/drawing/2014/chart" uri="{C3380CC4-5D6E-409C-BE32-E72D297353CC}">
              <c16:uniqueId val="{00000004-5753-48B0-876B-518DDA461ADA}"/>
            </c:ext>
          </c:extLst>
        </c:ser>
        <c:dLbls>
          <c:showLegendKey val="0"/>
          <c:showVal val="0"/>
          <c:showCatName val="0"/>
          <c:showSerName val="0"/>
          <c:showPercent val="0"/>
          <c:showBubbleSize val="0"/>
        </c:dLbls>
        <c:smooth val="0"/>
        <c:axId val="664697584"/>
        <c:axId val="664697192"/>
      </c:lineChart>
      <c:catAx>
        <c:axId val="664697584"/>
        <c:scaling>
          <c:orientation val="minMax"/>
        </c:scaling>
        <c:delete val="0"/>
        <c:axPos val="b"/>
        <c:title>
          <c:tx>
            <c:rich>
              <a:bodyPr/>
              <a:lstStyle/>
              <a:p>
                <a:pPr>
                  <a:defRPr sz="800" b="0" i="0" u="none" strike="noStrike" baseline="0">
                    <a:solidFill>
                      <a:srgbClr val="000000"/>
                    </a:solidFill>
                    <a:latin typeface="Arial"/>
                    <a:ea typeface="Arial"/>
                    <a:cs typeface="Arial"/>
                  </a:defRPr>
                </a:pPr>
                <a:r>
                  <a:rPr lang="en-AU"/>
                  <a:t>Day in MOS period</a:t>
                </a:r>
              </a:p>
            </c:rich>
          </c:tx>
          <c:layout>
            <c:manualLayout>
              <c:xMode val="edge"/>
              <c:yMode val="edge"/>
              <c:x val="0.46102443861184023"/>
              <c:y val="0.93743549600159637"/>
            </c:manualLayout>
          </c:layout>
          <c:overlay val="0"/>
          <c:spPr>
            <a:noFill/>
            <a:ln w="25400">
              <a:noFill/>
            </a:ln>
          </c:spPr>
        </c:title>
        <c:numFmt formatCode="General" sourceLinked="1"/>
        <c:majorTickMark val="out"/>
        <c:minorTickMark val="none"/>
        <c:tickLblPos val="nextTo"/>
        <c:spPr>
          <a:ln w="3175">
            <a:solidFill>
              <a:srgbClr val="003366"/>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664697192"/>
        <c:crosses val="autoZero"/>
        <c:auto val="1"/>
        <c:lblAlgn val="ctr"/>
        <c:lblOffset val="100"/>
        <c:tickLblSkip val="10"/>
        <c:tickMarkSkip val="5"/>
        <c:noMultiLvlLbl val="0"/>
      </c:catAx>
      <c:valAx>
        <c:axId val="664697192"/>
        <c:scaling>
          <c:orientation val="minMax"/>
        </c:scaling>
        <c:delete val="0"/>
        <c:axPos val="l"/>
        <c:majorGridlines>
          <c:spPr>
            <a:ln w="3175">
              <a:solidFill>
                <a:srgbClr val="C0C0C0"/>
              </a:solidFill>
              <a:prstDash val="solid"/>
            </a:ln>
          </c:spPr>
        </c:majorGridlines>
        <c:title>
          <c:tx>
            <c:rich>
              <a:bodyPr/>
              <a:lstStyle/>
              <a:p>
                <a:pPr>
                  <a:defRPr sz="800" b="1" i="0" u="none" strike="noStrike" baseline="0">
                    <a:solidFill>
                      <a:srgbClr val="000000"/>
                    </a:solidFill>
                    <a:latin typeface="Arial"/>
                    <a:ea typeface="Arial"/>
                    <a:cs typeface="Arial"/>
                  </a:defRPr>
                </a:pPr>
                <a:r>
                  <a:rPr lang="en-AU"/>
                  <a:t>GJ/d</a:t>
                </a:r>
              </a:p>
            </c:rich>
          </c:tx>
          <c:layout>
            <c:manualLayout>
              <c:xMode val="edge"/>
              <c:yMode val="edge"/>
              <c:x val="5.1810090405365994E-2"/>
              <c:y val="0.41317922978925881"/>
            </c:manualLayout>
          </c:layout>
          <c:overlay val="0"/>
          <c:spPr>
            <a:noFill/>
            <a:ln w="25400">
              <a:noFill/>
            </a:ln>
          </c:spPr>
        </c:title>
        <c:numFmt formatCode="#,##0" sourceLinked="1"/>
        <c:majorTickMark val="out"/>
        <c:minorTickMark val="none"/>
        <c:tickLblPos val="nextTo"/>
        <c:spPr>
          <a:ln w="3175">
            <a:solidFill>
              <a:srgbClr val="003366"/>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4697584"/>
        <c:crosses val="autoZero"/>
        <c:crossBetween val="between"/>
      </c:valAx>
      <c:spPr>
        <a:solidFill>
          <a:srgbClr val="FFFFFF"/>
        </a:solidFill>
        <a:ln w="12700">
          <a:solidFill>
            <a:srgbClr val="808080"/>
          </a:solidFill>
          <a:prstDash val="solid"/>
        </a:ln>
      </c:spPr>
    </c:plotArea>
    <c:legend>
      <c:legendPos val="r"/>
      <c:layout>
        <c:manualLayout>
          <c:xMode val="edge"/>
          <c:yMode val="edge"/>
          <c:x val="0.21826281714785653"/>
          <c:y val="0.74157265429540609"/>
          <c:w val="0.66537556138815979"/>
          <c:h val="0.14234624180749333"/>
        </c:manualLayout>
      </c:layout>
      <c:overlay val="0"/>
      <c:spPr>
        <a:solidFill>
          <a:srgbClr val="FFFFFF"/>
        </a:solidFill>
        <a:ln w="3175">
          <a:solidFill>
            <a:srgbClr val="000000"/>
          </a:solidFill>
          <a:prstDash val="solid"/>
        </a:ln>
      </c:spPr>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935900538309461"/>
          <c:y val="3.5082064852177179E-2"/>
          <c:w val="0.81673617739469584"/>
          <c:h val="0.84167233388328633"/>
        </c:manualLayout>
      </c:layout>
      <c:lineChart>
        <c:grouping val="standard"/>
        <c:varyColors val="0"/>
        <c:ser>
          <c:idx val="0"/>
          <c:order val="0"/>
          <c:tx>
            <c:strRef>
              <c:f>'Oct 25 Published MOS estimates'!$C$19</c:f>
              <c:strCache>
                <c:ptCount val="1"/>
                <c:pt idx="0">
                  <c:v>25%</c:v>
                </c:pt>
              </c:strCache>
            </c:strRef>
          </c:tx>
          <c:spPr>
            <a:ln w="28575">
              <a:noFill/>
            </a:ln>
          </c:spPr>
          <c:marker>
            <c:symbol val="none"/>
          </c:marker>
          <c:cat>
            <c:strRef>
              <c:f>'Oct 25 Published MOS estimates'!$D$4:$H$4</c:f>
              <c:strCache>
                <c:ptCount val="5"/>
                <c:pt idx="0">
                  <c:v>Sydney MSP</c:v>
                </c:pt>
                <c:pt idx="1">
                  <c:v>Sydney EGP</c:v>
                </c:pt>
                <c:pt idx="2">
                  <c:v>Adelaide MAP</c:v>
                </c:pt>
                <c:pt idx="3">
                  <c:v>Adelaide SEAGas</c:v>
                </c:pt>
                <c:pt idx="4">
                  <c:v>Brisbane RBP</c:v>
                </c:pt>
              </c:strCache>
            </c:strRef>
          </c:cat>
          <c:val>
            <c:numRef>
              <c:f>'Oct 25 Published MOS estimates'!$D$19:$H$19</c:f>
              <c:numCache>
                <c:formatCode>#,##0</c:formatCode>
                <c:ptCount val="5"/>
                <c:pt idx="0">
                  <c:v>-9901.5</c:v>
                </c:pt>
                <c:pt idx="1">
                  <c:v>3318.4292350000001</c:v>
                </c:pt>
                <c:pt idx="2">
                  <c:v>-1910.5</c:v>
                </c:pt>
                <c:pt idx="3">
                  <c:v>-1068</c:v>
                </c:pt>
                <c:pt idx="4">
                  <c:v>-872</c:v>
                </c:pt>
              </c:numCache>
            </c:numRef>
          </c:val>
          <c:smooth val="0"/>
          <c:extLst>
            <c:ext xmlns:c16="http://schemas.microsoft.com/office/drawing/2014/chart" uri="{C3380CC4-5D6E-409C-BE32-E72D297353CC}">
              <c16:uniqueId val="{00000000-14AF-47D2-8222-FBDCFB7C1040}"/>
            </c:ext>
          </c:extLst>
        </c:ser>
        <c:ser>
          <c:idx val="1"/>
          <c:order val="1"/>
          <c:tx>
            <c:strRef>
              <c:f>'Oct 25 Published MOS estimates'!$C$20</c:f>
              <c:strCache>
                <c:ptCount val="1"/>
                <c:pt idx="0">
                  <c:v>5%</c:v>
                </c:pt>
              </c:strCache>
            </c:strRef>
          </c:tx>
          <c:spPr>
            <a:ln w="28575">
              <a:noFill/>
            </a:ln>
          </c:spPr>
          <c:marker>
            <c:symbol val="circle"/>
            <c:size val="5"/>
            <c:spPr>
              <a:solidFill>
                <a:srgbClr val="33CCCC"/>
              </a:solidFill>
              <a:ln>
                <a:solidFill>
                  <a:srgbClr val="0000FF"/>
                </a:solidFill>
                <a:prstDash val="solid"/>
              </a:ln>
            </c:spPr>
          </c:marker>
          <c:cat>
            <c:strRef>
              <c:f>'Oct 25 Published MOS estimates'!$D$4:$H$4</c:f>
              <c:strCache>
                <c:ptCount val="5"/>
                <c:pt idx="0">
                  <c:v>Sydney MSP</c:v>
                </c:pt>
                <c:pt idx="1">
                  <c:v>Sydney EGP</c:v>
                </c:pt>
                <c:pt idx="2">
                  <c:v>Adelaide MAP</c:v>
                </c:pt>
                <c:pt idx="3">
                  <c:v>Adelaide SEAGas</c:v>
                </c:pt>
                <c:pt idx="4">
                  <c:v>Brisbane RBP</c:v>
                </c:pt>
              </c:strCache>
            </c:strRef>
          </c:cat>
          <c:val>
            <c:numRef>
              <c:f>'Oct 25 Published MOS estimates'!$D$20:$H$20</c:f>
              <c:numCache>
                <c:formatCode>#,##0</c:formatCode>
                <c:ptCount val="5"/>
                <c:pt idx="0">
                  <c:v>-17593.5</c:v>
                </c:pt>
                <c:pt idx="1">
                  <c:v>-184.99679000000003</c:v>
                </c:pt>
                <c:pt idx="2">
                  <c:v>-3665.5</c:v>
                </c:pt>
                <c:pt idx="3">
                  <c:v>-3161</c:v>
                </c:pt>
                <c:pt idx="4">
                  <c:v>-2328</c:v>
                </c:pt>
              </c:numCache>
            </c:numRef>
          </c:val>
          <c:smooth val="0"/>
          <c:extLst>
            <c:ext xmlns:c16="http://schemas.microsoft.com/office/drawing/2014/chart" uri="{C3380CC4-5D6E-409C-BE32-E72D297353CC}">
              <c16:uniqueId val="{00000001-14AF-47D2-8222-FBDCFB7C1040}"/>
            </c:ext>
          </c:extLst>
        </c:ser>
        <c:ser>
          <c:idx val="2"/>
          <c:order val="2"/>
          <c:tx>
            <c:strRef>
              <c:f>'Oct 25 Published MOS estimates'!$C$21</c:f>
              <c:strCache>
                <c:ptCount val="1"/>
                <c:pt idx="0">
                  <c:v>Minimum</c:v>
                </c:pt>
              </c:strCache>
            </c:strRef>
          </c:tx>
          <c:spPr>
            <a:ln w="28575">
              <a:noFill/>
            </a:ln>
          </c:spPr>
          <c:marker>
            <c:symbol val="dash"/>
            <c:size val="5"/>
            <c:spPr>
              <a:solidFill>
                <a:srgbClr val="0000FF"/>
              </a:solidFill>
              <a:ln>
                <a:solidFill>
                  <a:srgbClr val="0000FF"/>
                </a:solidFill>
                <a:prstDash val="solid"/>
              </a:ln>
            </c:spPr>
          </c:marker>
          <c:cat>
            <c:strRef>
              <c:f>'Oct 25 Published MOS estimates'!$D$4:$H$4</c:f>
              <c:strCache>
                <c:ptCount val="5"/>
                <c:pt idx="0">
                  <c:v>Sydney MSP</c:v>
                </c:pt>
                <c:pt idx="1">
                  <c:v>Sydney EGP</c:v>
                </c:pt>
                <c:pt idx="2">
                  <c:v>Adelaide MAP</c:v>
                </c:pt>
                <c:pt idx="3">
                  <c:v>Adelaide SEAGas</c:v>
                </c:pt>
                <c:pt idx="4">
                  <c:v>Brisbane RBP</c:v>
                </c:pt>
              </c:strCache>
            </c:strRef>
          </c:cat>
          <c:val>
            <c:numRef>
              <c:f>'Oct 25 Published MOS estimates'!$D$21:$H$21</c:f>
              <c:numCache>
                <c:formatCode>#,##0</c:formatCode>
                <c:ptCount val="5"/>
                <c:pt idx="0">
                  <c:v>-45683</c:v>
                </c:pt>
                <c:pt idx="1">
                  <c:v>-17502.477739999998</c:v>
                </c:pt>
                <c:pt idx="2">
                  <c:v>-7993</c:v>
                </c:pt>
                <c:pt idx="3">
                  <c:v>-7761</c:v>
                </c:pt>
                <c:pt idx="4">
                  <c:v>-4634</c:v>
                </c:pt>
              </c:numCache>
            </c:numRef>
          </c:val>
          <c:smooth val="0"/>
          <c:extLst>
            <c:ext xmlns:c16="http://schemas.microsoft.com/office/drawing/2014/chart" uri="{C3380CC4-5D6E-409C-BE32-E72D297353CC}">
              <c16:uniqueId val="{00000002-14AF-47D2-8222-FBDCFB7C1040}"/>
            </c:ext>
          </c:extLst>
        </c:ser>
        <c:ser>
          <c:idx val="3"/>
          <c:order val="3"/>
          <c:tx>
            <c:strRef>
              <c:f>'Oct 25 Published MOS estimates'!$C$22</c:f>
              <c:strCache>
                <c:ptCount val="1"/>
                <c:pt idx="0">
                  <c:v>Mean</c:v>
                </c:pt>
              </c:strCache>
            </c:strRef>
          </c:tx>
          <c:spPr>
            <a:ln w="28575">
              <a:noFill/>
            </a:ln>
          </c:spPr>
          <c:marker>
            <c:symbol val="diamond"/>
            <c:size val="5"/>
            <c:spPr>
              <a:solidFill>
                <a:srgbClr val="00FF00"/>
              </a:solidFill>
              <a:ln>
                <a:solidFill>
                  <a:srgbClr val="008000"/>
                </a:solidFill>
                <a:prstDash val="solid"/>
              </a:ln>
            </c:spPr>
          </c:marker>
          <c:cat>
            <c:strRef>
              <c:f>'Oct 25 Published MOS estimates'!$D$4:$H$4</c:f>
              <c:strCache>
                <c:ptCount val="5"/>
                <c:pt idx="0">
                  <c:v>Sydney MSP</c:v>
                </c:pt>
                <c:pt idx="1">
                  <c:v>Sydney EGP</c:v>
                </c:pt>
                <c:pt idx="2">
                  <c:v>Adelaide MAP</c:v>
                </c:pt>
                <c:pt idx="3">
                  <c:v>Adelaide SEAGas</c:v>
                </c:pt>
                <c:pt idx="4">
                  <c:v>Brisbane RBP</c:v>
                </c:pt>
              </c:strCache>
            </c:strRef>
          </c:cat>
          <c:val>
            <c:numRef>
              <c:f>'Oct 25 Published MOS estimates'!$D$22:$H$22</c:f>
              <c:numCache>
                <c:formatCode>#,##0</c:formatCode>
                <c:ptCount val="5"/>
                <c:pt idx="0">
                  <c:v>-6045.322580645161</c:v>
                </c:pt>
                <c:pt idx="1">
                  <c:v>6498.7812838709679</c:v>
                </c:pt>
                <c:pt idx="2">
                  <c:v>41.322580645161288</c:v>
                </c:pt>
                <c:pt idx="3">
                  <c:v>-841.0322580645161</c:v>
                </c:pt>
                <c:pt idx="4">
                  <c:v>-13.870967741935484</c:v>
                </c:pt>
              </c:numCache>
            </c:numRef>
          </c:val>
          <c:smooth val="0"/>
          <c:extLst>
            <c:ext xmlns:c16="http://schemas.microsoft.com/office/drawing/2014/chart" uri="{C3380CC4-5D6E-409C-BE32-E72D297353CC}">
              <c16:uniqueId val="{00000003-14AF-47D2-8222-FBDCFB7C1040}"/>
            </c:ext>
          </c:extLst>
        </c:ser>
        <c:ser>
          <c:idx val="4"/>
          <c:order val="4"/>
          <c:tx>
            <c:strRef>
              <c:f>'Oct 25 Published MOS estimates'!$C$26</c:f>
              <c:strCache>
                <c:ptCount val="1"/>
                <c:pt idx="0">
                  <c:v>Median</c:v>
                </c:pt>
              </c:strCache>
            </c:strRef>
          </c:tx>
          <c:spPr>
            <a:ln w="28575">
              <a:noFill/>
            </a:ln>
          </c:spPr>
          <c:marker>
            <c:symbol val="dash"/>
            <c:size val="20"/>
            <c:spPr>
              <a:noFill/>
              <a:ln>
                <a:solidFill>
                  <a:srgbClr val="FF6600"/>
                </a:solidFill>
                <a:prstDash val="solid"/>
              </a:ln>
            </c:spPr>
          </c:marker>
          <c:cat>
            <c:strRef>
              <c:f>'Oct 25 Published MOS estimates'!$D$4:$H$4</c:f>
              <c:strCache>
                <c:ptCount val="5"/>
                <c:pt idx="0">
                  <c:v>Sydney MSP</c:v>
                </c:pt>
                <c:pt idx="1">
                  <c:v>Sydney EGP</c:v>
                </c:pt>
                <c:pt idx="2">
                  <c:v>Adelaide MAP</c:v>
                </c:pt>
                <c:pt idx="3">
                  <c:v>Adelaide SEAGas</c:v>
                </c:pt>
                <c:pt idx="4">
                  <c:v>Brisbane RBP</c:v>
                </c:pt>
              </c:strCache>
            </c:strRef>
          </c:cat>
          <c:val>
            <c:numRef>
              <c:f>'Oct 25 Published MOS estimates'!$D$26:$H$26</c:f>
              <c:numCache>
                <c:formatCode>#,##0</c:formatCode>
                <c:ptCount val="5"/>
                <c:pt idx="0">
                  <c:v>-6146</c:v>
                </c:pt>
                <c:pt idx="1">
                  <c:v>6082.8242399999999</c:v>
                </c:pt>
                <c:pt idx="2">
                  <c:v>-172</c:v>
                </c:pt>
                <c:pt idx="3">
                  <c:v>-188</c:v>
                </c:pt>
                <c:pt idx="4">
                  <c:v>87</c:v>
                </c:pt>
              </c:numCache>
            </c:numRef>
          </c:val>
          <c:smooth val="0"/>
          <c:extLst>
            <c:ext xmlns:c16="http://schemas.microsoft.com/office/drawing/2014/chart" uri="{C3380CC4-5D6E-409C-BE32-E72D297353CC}">
              <c16:uniqueId val="{00000004-14AF-47D2-8222-FBDCFB7C1040}"/>
            </c:ext>
          </c:extLst>
        </c:ser>
        <c:ser>
          <c:idx val="5"/>
          <c:order val="5"/>
          <c:tx>
            <c:strRef>
              <c:f>'Oct 25 Published MOS estimates'!$C$15</c:f>
              <c:strCache>
                <c:ptCount val="1"/>
                <c:pt idx="0">
                  <c:v>Maximum</c:v>
                </c:pt>
              </c:strCache>
            </c:strRef>
          </c:tx>
          <c:spPr>
            <a:ln w="28575">
              <a:noFill/>
            </a:ln>
          </c:spPr>
          <c:marker>
            <c:symbol val="dash"/>
            <c:size val="5"/>
            <c:spPr>
              <a:solidFill>
                <a:srgbClr val="0000FF"/>
              </a:solidFill>
              <a:ln>
                <a:solidFill>
                  <a:srgbClr val="0000FF"/>
                </a:solidFill>
                <a:prstDash val="solid"/>
              </a:ln>
            </c:spPr>
          </c:marker>
          <c:cat>
            <c:strRef>
              <c:f>'Oct 25 Published MOS estimates'!$D$4:$H$4</c:f>
              <c:strCache>
                <c:ptCount val="5"/>
                <c:pt idx="0">
                  <c:v>Sydney MSP</c:v>
                </c:pt>
                <c:pt idx="1">
                  <c:v>Sydney EGP</c:v>
                </c:pt>
                <c:pt idx="2">
                  <c:v>Adelaide MAP</c:v>
                </c:pt>
                <c:pt idx="3">
                  <c:v>Adelaide SEAGas</c:v>
                </c:pt>
                <c:pt idx="4">
                  <c:v>Brisbane RBP</c:v>
                </c:pt>
              </c:strCache>
            </c:strRef>
          </c:cat>
          <c:val>
            <c:numRef>
              <c:f>'Oct 25 Published MOS estimates'!$D$15:$H$15</c:f>
              <c:numCache>
                <c:formatCode>#,##0</c:formatCode>
                <c:ptCount val="5"/>
                <c:pt idx="0">
                  <c:v>15628</c:v>
                </c:pt>
                <c:pt idx="1">
                  <c:v>26567.757699999998</c:v>
                </c:pt>
                <c:pt idx="2">
                  <c:v>10597</c:v>
                </c:pt>
                <c:pt idx="3">
                  <c:v>434</c:v>
                </c:pt>
                <c:pt idx="4">
                  <c:v>3971</c:v>
                </c:pt>
              </c:numCache>
            </c:numRef>
          </c:val>
          <c:smooth val="0"/>
          <c:extLst>
            <c:ext xmlns:c16="http://schemas.microsoft.com/office/drawing/2014/chart" uri="{C3380CC4-5D6E-409C-BE32-E72D297353CC}">
              <c16:uniqueId val="{00000005-14AF-47D2-8222-FBDCFB7C1040}"/>
            </c:ext>
          </c:extLst>
        </c:ser>
        <c:ser>
          <c:idx val="10"/>
          <c:order val="6"/>
          <c:tx>
            <c:strRef>
              <c:f>'Oct 25 Published MOS estimates'!$C$16</c:f>
              <c:strCache>
                <c:ptCount val="1"/>
                <c:pt idx="0">
                  <c:v>95%</c:v>
                </c:pt>
              </c:strCache>
            </c:strRef>
          </c:tx>
          <c:spPr>
            <a:ln w="28575">
              <a:noFill/>
            </a:ln>
          </c:spPr>
          <c:marker>
            <c:symbol val="circle"/>
            <c:size val="5"/>
            <c:spPr>
              <a:solidFill>
                <a:srgbClr val="00FFFF"/>
              </a:solidFill>
              <a:ln>
                <a:solidFill>
                  <a:srgbClr val="0000FF"/>
                </a:solidFill>
                <a:prstDash val="solid"/>
              </a:ln>
            </c:spPr>
          </c:marker>
          <c:cat>
            <c:strRef>
              <c:f>'Oct 25 Published MOS estimates'!$D$4:$H$4</c:f>
              <c:strCache>
                <c:ptCount val="5"/>
                <c:pt idx="0">
                  <c:v>Sydney MSP</c:v>
                </c:pt>
                <c:pt idx="1">
                  <c:v>Sydney EGP</c:v>
                </c:pt>
                <c:pt idx="2">
                  <c:v>Adelaide MAP</c:v>
                </c:pt>
                <c:pt idx="3">
                  <c:v>Adelaide SEAGas</c:v>
                </c:pt>
                <c:pt idx="4">
                  <c:v>Brisbane RBP</c:v>
                </c:pt>
              </c:strCache>
            </c:strRef>
          </c:cat>
          <c:val>
            <c:numRef>
              <c:f>'Oct 25 Published MOS estimates'!$D$16:$H$16</c:f>
              <c:numCache>
                <c:formatCode>#,##0</c:formatCode>
                <c:ptCount val="5"/>
                <c:pt idx="0">
                  <c:v>7279</c:v>
                </c:pt>
                <c:pt idx="1">
                  <c:v>14989.11061</c:v>
                </c:pt>
                <c:pt idx="2">
                  <c:v>4536.5</c:v>
                </c:pt>
                <c:pt idx="3">
                  <c:v>153.5</c:v>
                </c:pt>
                <c:pt idx="4">
                  <c:v>2481</c:v>
                </c:pt>
              </c:numCache>
            </c:numRef>
          </c:val>
          <c:smooth val="0"/>
          <c:extLst>
            <c:ext xmlns:c16="http://schemas.microsoft.com/office/drawing/2014/chart" uri="{C3380CC4-5D6E-409C-BE32-E72D297353CC}">
              <c16:uniqueId val="{00000006-14AF-47D2-8222-FBDCFB7C1040}"/>
            </c:ext>
          </c:extLst>
        </c:ser>
        <c:ser>
          <c:idx val="11"/>
          <c:order val="7"/>
          <c:tx>
            <c:strRef>
              <c:f>'Oct 25 Published MOS estimates'!$C$17</c:f>
              <c:strCache>
                <c:ptCount val="1"/>
                <c:pt idx="0">
                  <c:v>75%</c:v>
                </c:pt>
              </c:strCache>
            </c:strRef>
          </c:tx>
          <c:spPr>
            <a:ln w="28575">
              <a:noFill/>
            </a:ln>
          </c:spPr>
          <c:marker>
            <c:symbol val="none"/>
          </c:marker>
          <c:cat>
            <c:strRef>
              <c:f>'Oct 25 Published MOS estimates'!$D$4:$H$4</c:f>
              <c:strCache>
                <c:ptCount val="5"/>
                <c:pt idx="0">
                  <c:v>Sydney MSP</c:v>
                </c:pt>
                <c:pt idx="1">
                  <c:v>Sydney EGP</c:v>
                </c:pt>
                <c:pt idx="2">
                  <c:v>Adelaide MAP</c:v>
                </c:pt>
                <c:pt idx="3">
                  <c:v>Adelaide SEAGas</c:v>
                </c:pt>
                <c:pt idx="4">
                  <c:v>Brisbane RBP</c:v>
                </c:pt>
              </c:strCache>
            </c:strRef>
          </c:cat>
          <c:val>
            <c:numRef>
              <c:f>'Oct 25 Published MOS estimates'!$D$17:$H$17</c:f>
              <c:numCache>
                <c:formatCode>#,##0</c:formatCode>
                <c:ptCount val="5"/>
                <c:pt idx="0">
                  <c:v>-352.5</c:v>
                </c:pt>
                <c:pt idx="1">
                  <c:v>9722.5947850000011</c:v>
                </c:pt>
                <c:pt idx="2">
                  <c:v>1575.5</c:v>
                </c:pt>
                <c:pt idx="3">
                  <c:v>66.5</c:v>
                </c:pt>
                <c:pt idx="4">
                  <c:v>783</c:v>
                </c:pt>
              </c:numCache>
            </c:numRef>
          </c:val>
          <c:smooth val="0"/>
          <c:extLst>
            <c:ext xmlns:c16="http://schemas.microsoft.com/office/drawing/2014/chart" uri="{C3380CC4-5D6E-409C-BE32-E72D297353CC}">
              <c16:uniqueId val="{00000007-14AF-47D2-8222-FBDCFB7C1040}"/>
            </c:ext>
          </c:extLst>
        </c:ser>
        <c:dLbls>
          <c:showLegendKey val="0"/>
          <c:showVal val="0"/>
          <c:showCatName val="0"/>
          <c:showSerName val="0"/>
          <c:showPercent val="0"/>
          <c:showBubbleSize val="0"/>
        </c:dLbls>
        <c:hiLowLines>
          <c:spPr>
            <a:ln w="3175">
              <a:solidFill>
                <a:srgbClr val="000000"/>
              </a:solidFill>
              <a:prstDash val="solid"/>
            </a:ln>
          </c:spPr>
        </c:hiLowLines>
        <c:upDownBars>
          <c:gapWidth val="150"/>
          <c:upBars>
            <c:spPr>
              <a:solidFill>
                <a:srgbClr val="FFFFFF"/>
              </a:solidFill>
              <a:ln w="3175">
                <a:solidFill>
                  <a:srgbClr val="000000"/>
                </a:solidFill>
                <a:prstDash val="solid"/>
              </a:ln>
            </c:spPr>
          </c:upBars>
          <c:downBars>
            <c:spPr>
              <a:solidFill>
                <a:srgbClr val="000000"/>
              </a:solidFill>
              <a:ln w="3175">
                <a:solidFill>
                  <a:srgbClr val="000000"/>
                </a:solidFill>
                <a:prstDash val="solid"/>
              </a:ln>
            </c:spPr>
          </c:downBars>
        </c:upDownBars>
        <c:smooth val="0"/>
        <c:axId val="664698760"/>
        <c:axId val="664698368"/>
      </c:lineChart>
      <c:catAx>
        <c:axId val="664698760"/>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4698368"/>
        <c:crosses val="autoZero"/>
        <c:auto val="1"/>
        <c:lblAlgn val="ctr"/>
        <c:lblOffset val="100"/>
        <c:tickLblSkip val="1"/>
        <c:tickMarkSkip val="1"/>
        <c:noMultiLvlLbl val="0"/>
      </c:catAx>
      <c:valAx>
        <c:axId val="664698368"/>
        <c:scaling>
          <c:orientation val="minMax"/>
        </c:scaling>
        <c:delete val="0"/>
        <c:axPos val="l"/>
        <c:majorGridlines>
          <c:spPr>
            <a:ln w="3175">
              <a:solidFill>
                <a:srgbClr val="C0C0C0"/>
              </a:solidFill>
              <a:prstDash val="solid"/>
            </a:ln>
          </c:spPr>
        </c:majorGridlines>
        <c:title>
          <c:tx>
            <c:rich>
              <a:bodyPr/>
              <a:lstStyle/>
              <a:p>
                <a:pPr>
                  <a:defRPr sz="800" b="1" i="0" u="none" strike="noStrike" baseline="0">
                    <a:solidFill>
                      <a:srgbClr val="000000"/>
                    </a:solidFill>
                    <a:latin typeface="Arial"/>
                    <a:ea typeface="Arial"/>
                    <a:cs typeface="Arial"/>
                  </a:defRPr>
                </a:pPr>
                <a:r>
                  <a:rPr lang="en-AU"/>
                  <a:t>GJ/d</a:t>
                </a:r>
              </a:p>
            </c:rich>
          </c:tx>
          <c:layout>
            <c:manualLayout>
              <c:xMode val="edge"/>
              <c:yMode val="edge"/>
              <c:x val="6.3739759802751931E-3"/>
              <c:y val="0.3909594634004082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4698760"/>
        <c:crosses val="autoZero"/>
        <c:crossBetween val="between"/>
      </c:valAx>
      <c:spPr>
        <a:solidFill>
          <a:srgbClr val="FFFFFF"/>
        </a:solidFill>
        <a:ln w="12700">
          <a:solidFill>
            <a:srgbClr val="808080"/>
          </a:solidFill>
          <a:prstDash val="solid"/>
        </a:ln>
      </c:spPr>
    </c:plotArea>
    <c:legend>
      <c:legendPos val="r"/>
      <c:layout>
        <c:manualLayout>
          <c:xMode val="edge"/>
          <c:yMode val="edge"/>
          <c:x val="0.33666178091374943"/>
          <c:y val="0.72764654418197727"/>
          <c:w val="0.457570303712036"/>
          <c:h val="0.1464529017206182"/>
        </c:manualLayout>
      </c:layout>
      <c:overlay val="0"/>
      <c:spPr>
        <a:solidFill>
          <a:srgbClr val="FFFFFF"/>
        </a:solidFill>
        <a:ln w="3175">
          <a:solidFill>
            <a:srgbClr val="000000"/>
          </a:solidFill>
          <a:prstDash val="solid"/>
        </a:ln>
      </c:spPr>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318423256413844"/>
          <c:y val="3.6007985958224513E-2"/>
          <c:w val="0.80786945788199216"/>
          <c:h val="0.89810635076692946"/>
        </c:manualLayout>
      </c:layout>
      <c:lineChart>
        <c:grouping val="standard"/>
        <c:varyColors val="0"/>
        <c:ser>
          <c:idx val="0"/>
          <c:order val="0"/>
          <c:tx>
            <c:strRef>
              <c:f>'Oct 25 Published MOS estimates'!$K$4</c:f>
              <c:strCache>
                <c:ptCount val="1"/>
                <c:pt idx="0">
                  <c:v>Sydney MSP</c:v>
                </c:pt>
              </c:strCache>
            </c:strRef>
          </c:tx>
          <c:spPr>
            <a:ln w="25400">
              <a:solidFill>
                <a:srgbClr val="00FFFF"/>
              </a:solidFill>
              <a:prstDash val="solid"/>
            </a:ln>
          </c:spPr>
          <c:marker>
            <c:symbol val="none"/>
          </c:marker>
          <c:val>
            <c:numRef>
              <c:f>'Oct 25 Published MOS estimates'!$K$5:$K$35</c:f>
              <c:numCache>
                <c:formatCode>#,##0</c:formatCode>
                <c:ptCount val="31"/>
                <c:pt idx="0">
                  <c:v>15628</c:v>
                </c:pt>
                <c:pt idx="1">
                  <c:v>8397</c:v>
                </c:pt>
                <c:pt idx="2">
                  <c:v>6161</c:v>
                </c:pt>
                <c:pt idx="3">
                  <c:v>4981</c:v>
                </c:pt>
                <c:pt idx="4">
                  <c:v>3515</c:v>
                </c:pt>
                <c:pt idx="5">
                  <c:v>1879</c:v>
                </c:pt>
                <c:pt idx="6">
                  <c:v>1187</c:v>
                </c:pt>
                <c:pt idx="7">
                  <c:v>737</c:v>
                </c:pt>
                <c:pt idx="8">
                  <c:v>-1442</c:v>
                </c:pt>
                <c:pt idx="9">
                  <c:v>-2405</c:v>
                </c:pt>
                <c:pt idx="10">
                  <c:v>-2638</c:v>
                </c:pt>
                <c:pt idx="11">
                  <c:v>-3222</c:v>
                </c:pt>
                <c:pt idx="12">
                  <c:v>-3794</c:v>
                </c:pt>
                <c:pt idx="13">
                  <c:v>-4505</c:v>
                </c:pt>
                <c:pt idx="14">
                  <c:v>-5350</c:v>
                </c:pt>
                <c:pt idx="15">
                  <c:v>-6146</c:v>
                </c:pt>
                <c:pt idx="16">
                  <c:v>-6718</c:v>
                </c:pt>
                <c:pt idx="17">
                  <c:v>-7098</c:v>
                </c:pt>
                <c:pt idx="18">
                  <c:v>-7489</c:v>
                </c:pt>
                <c:pt idx="19">
                  <c:v>-7846</c:v>
                </c:pt>
                <c:pt idx="20">
                  <c:v>-8164</c:v>
                </c:pt>
                <c:pt idx="21">
                  <c:v>-8978</c:v>
                </c:pt>
                <c:pt idx="22">
                  <c:v>-9635</c:v>
                </c:pt>
                <c:pt idx="23">
                  <c:v>-10168</c:v>
                </c:pt>
                <c:pt idx="24">
                  <c:v>-11555</c:v>
                </c:pt>
                <c:pt idx="25">
                  <c:v>-12537</c:v>
                </c:pt>
                <c:pt idx="26">
                  <c:v>-14350</c:v>
                </c:pt>
                <c:pt idx="27">
                  <c:v>-14980</c:v>
                </c:pt>
                <c:pt idx="28">
                  <c:v>-16599</c:v>
                </c:pt>
                <c:pt idx="29">
                  <c:v>-18588</c:v>
                </c:pt>
                <c:pt idx="30">
                  <c:v>-45683</c:v>
                </c:pt>
              </c:numCache>
            </c:numRef>
          </c:val>
          <c:smooth val="1"/>
          <c:extLst>
            <c:ext xmlns:c16="http://schemas.microsoft.com/office/drawing/2014/chart" uri="{C3380CC4-5D6E-409C-BE32-E72D297353CC}">
              <c16:uniqueId val="{00000000-9B9C-4EB0-B9ED-F1DAC3DE3B62}"/>
            </c:ext>
          </c:extLst>
        </c:ser>
        <c:ser>
          <c:idx val="1"/>
          <c:order val="1"/>
          <c:tx>
            <c:strRef>
              <c:f>'Oct 25 Published MOS estimates'!$L$4</c:f>
              <c:strCache>
                <c:ptCount val="1"/>
                <c:pt idx="0">
                  <c:v>Sydney EGP</c:v>
                </c:pt>
              </c:strCache>
            </c:strRef>
          </c:tx>
          <c:spPr>
            <a:ln w="25400">
              <a:solidFill>
                <a:srgbClr val="0000FF"/>
              </a:solidFill>
              <a:prstDash val="solid"/>
            </a:ln>
          </c:spPr>
          <c:marker>
            <c:symbol val="none"/>
          </c:marker>
          <c:val>
            <c:numRef>
              <c:f>'Oct 25 Published MOS estimates'!$L$5:$L$35</c:f>
              <c:numCache>
                <c:formatCode>#,##0</c:formatCode>
                <c:ptCount val="31"/>
                <c:pt idx="0">
                  <c:v>26567.757699999998</c:v>
                </c:pt>
                <c:pt idx="1">
                  <c:v>15796.49062</c:v>
                </c:pt>
                <c:pt idx="2">
                  <c:v>14181.730600000001</c:v>
                </c:pt>
                <c:pt idx="3">
                  <c:v>12772.432709999999</c:v>
                </c:pt>
                <c:pt idx="4">
                  <c:v>12369.40228</c:v>
                </c:pt>
                <c:pt idx="5">
                  <c:v>11706.468779999999</c:v>
                </c:pt>
                <c:pt idx="6">
                  <c:v>10954.281919999999</c:v>
                </c:pt>
                <c:pt idx="7">
                  <c:v>10337.19875</c:v>
                </c:pt>
                <c:pt idx="8">
                  <c:v>9107.9908200000009</c:v>
                </c:pt>
                <c:pt idx="9">
                  <c:v>8866.9301599999999</c:v>
                </c:pt>
                <c:pt idx="10">
                  <c:v>8372.3317399999996</c:v>
                </c:pt>
                <c:pt idx="11">
                  <c:v>7780.0116699999999</c:v>
                </c:pt>
                <c:pt idx="12">
                  <c:v>7338.7473300000001</c:v>
                </c:pt>
                <c:pt idx="13">
                  <c:v>6870.9634800000003</c:v>
                </c:pt>
                <c:pt idx="14">
                  <c:v>6492.1731</c:v>
                </c:pt>
                <c:pt idx="15">
                  <c:v>6082.8242399999999</c:v>
                </c:pt>
                <c:pt idx="16">
                  <c:v>5698.5070699999997</c:v>
                </c:pt>
                <c:pt idx="17">
                  <c:v>5465.7299499999999</c:v>
                </c:pt>
                <c:pt idx="18">
                  <c:v>4917.7714299999998</c:v>
                </c:pt>
                <c:pt idx="19">
                  <c:v>4319.8404700000001</c:v>
                </c:pt>
                <c:pt idx="20">
                  <c:v>4026.42623</c:v>
                </c:pt>
                <c:pt idx="21">
                  <c:v>3782.2126699999999</c:v>
                </c:pt>
                <c:pt idx="22">
                  <c:v>3518.4264499999999</c:v>
                </c:pt>
                <c:pt idx="23">
                  <c:v>3118.4320200000002</c:v>
                </c:pt>
                <c:pt idx="24">
                  <c:v>2889.72703</c:v>
                </c:pt>
                <c:pt idx="25">
                  <c:v>2213.3112700000001</c:v>
                </c:pt>
                <c:pt idx="26">
                  <c:v>2106.6128699999999</c:v>
                </c:pt>
                <c:pt idx="27">
                  <c:v>1679.95776</c:v>
                </c:pt>
                <c:pt idx="28">
                  <c:v>825.37474999999995</c:v>
                </c:pt>
                <c:pt idx="29">
                  <c:v>-1195.36833</c:v>
                </c:pt>
                <c:pt idx="30">
                  <c:v>-17502.477739999998</c:v>
                </c:pt>
              </c:numCache>
            </c:numRef>
          </c:val>
          <c:smooth val="1"/>
          <c:extLst>
            <c:ext xmlns:c16="http://schemas.microsoft.com/office/drawing/2014/chart" uri="{C3380CC4-5D6E-409C-BE32-E72D297353CC}">
              <c16:uniqueId val="{00000001-9B9C-4EB0-B9ED-F1DAC3DE3B62}"/>
            </c:ext>
          </c:extLst>
        </c:ser>
        <c:ser>
          <c:idx val="2"/>
          <c:order val="2"/>
          <c:tx>
            <c:strRef>
              <c:f>'Oct 25 Published MOS estimates'!$M$4</c:f>
              <c:strCache>
                <c:ptCount val="1"/>
                <c:pt idx="0">
                  <c:v>Adelaide MAP</c:v>
                </c:pt>
              </c:strCache>
            </c:strRef>
          </c:tx>
          <c:spPr>
            <a:ln w="25400">
              <a:solidFill>
                <a:srgbClr val="FFC322"/>
              </a:solidFill>
              <a:prstDash val="solid"/>
            </a:ln>
          </c:spPr>
          <c:marker>
            <c:symbol val="none"/>
          </c:marker>
          <c:val>
            <c:numRef>
              <c:f>'Oct 25 Published MOS estimates'!$M$5:$M$35</c:f>
              <c:numCache>
                <c:formatCode>#,##0</c:formatCode>
                <c:ptCount val="31"/>
                <c:pt idx="0">
                  <c:v>10597</c:v>
                </c:pt>
                <c:pt idx="1">
                  <c:v>5213</c:v>
                </c:pt>
                <c:pt idx="2">
                  <c:v>3860</c:v>
                </c:pt>
                <c:pt idx="3">
                  <c:v>3465</c:v>
                </c:pt>
                <c:pt idx="4">
                  <c:v>2932</c:v>
                </c:pt>
                <c:pt idx="5">
                  <c:v>2579</c:v>
                </c:pt>
                <c:pt idx="6">
                  <c:v>2276</c:v>
                </c:pt>
                <c:pt idx="7">
                  <c:v>1839</c:v>
                </c:pt>
                <c:pt idx="8">
                  <c:v>1312</c:v>
                </c:pt>
                <c:pt idx="9">
                  <c:v>944</c:v>
                </c:pt>
                <c:pt idx="10">
                  <c:v>801</c:v>
                </c:pt>
                <c:pt idx="11">
                  <c:v>704</c:v>
                </c:pt>
                <c:pt idx="12">
                  <c:v>510</c:v>
                </c:pt>
                <c:pt idx="13">
                  <c:v>259</c:v>
                </c:pt>
                <c:pt idx="14">
                  <c:v>-91</c:v>
                </c:pt>
                <c:pt idx="15">
                  <c:v>-172</c:v>
                </c:pt>
                <c:pt idx="16">
                  <c:v>-400</c:v>
                </c:pt>
                <c:pt idx="17">
                  <c:v>-583</c:v>
                </c:pt>
                <c:pt idx="18">
                  <c:v>-890</c:v>
                </c:pt>
                <c:pt idx="19">
                  <c:v>-1266</c:v>
                </c:pt>
                <c:pt idx="20">
                  <c:v>-1397</c:v>
                </c:pt>
                <c:pt idx="21">
                  <c:v>-1534</c:v>
                </c:pt>
                <c:pt idx="22">
                  <c:v>-1849</c:v>
                </c:pt>
                <c:pt idx="23">
                  <c:v>-1972</c:v>
                </c:pt>
                <c:pt idx="24">
                  <c:v>-2182</c:v>
                </c:pt>
                <c:pt idx="25">
                  <c:v>-2311</c:v>
                </c:pt>
                <c:pt idx="26">
                  <c:v>-2796</c:v>
                </c:pt>
                <c:pt idx="27">
                  <c:v>-3243</c:v>
                </c:pt>
                <c:pt idx="28">
                  <c:v>-3564</c:v>
                </c:pt>
                <c:pt idx="29">
                  <c:v>-3767</c:v>
                </c:pt>
                <c:pt idx="30">
                  <c:v>-7993</c:v>
                </c:pt>
              </c:numCache>
            </c:numRef>
          </c:val>
          <c:smooth val="1"/>
          <c:extLst>
            <c:ext xmlns:c16="http://schemas.microsoft.com/office/drawing/2014/chart" uri="{C3380CC4-5D6E-409C-BE32-E72D297353CC}">
              <c16:uniqueId val="{00000002-9B9C-4EB0-B9ED-F1DAC3DE3B62}"/>
            </c:ext>
          </c:extLst>
        </c:ser>
        <c:ser>
          <c:idx val="3"/>
          <c:order val="3"/>
          <c:tx>
            <c:strRef>
              <c:f>'Oct 25 Published MOS estimates'!$N$4</c:f>
              <c:strCache>
                <c:ptCount val="1"/>
                <c:pt idx="0">
                  <c:v>Adelaide SEAGas</c:v>
                </c:pt>
              </c:strCache>
            </c:strRef>
          </c:tx>
          <c:spPr>
            <a:ln w="25400">
              <a:solidFill>
                <a:srgbClr val="FF6600"/>
              </a:solidFill>
              <a:prstDash val="solid"/>
            </a:ln>
          </c:spPr>
          <c:marker>
            <c:symbol val="none"/>
          </c:marker>
          <c:val>
            <c:numRef>
              <c:f>'Oct 25 Published MOS estimates'!$N$5:$N$35</c:f>
              <c:numCache>
                <c:formatCode>#,##0</c:formatCode>
                <c:ptCount val="31"/>
                <c:pt idx="0">
                  <c:v>434</c:v>
                </c:pt>
                <c:pt idx="1">
                  <c:v>168</c:v>
                </c:pt>
                <c:pt idx="2">
                  <c:v>139</c:v>
                </c:pt>
                <c:pt idx="3">
                  <c:v>122</c:v>
                </c:pt>
                <c:pt idx="4">
                  <c:v>107</c:v>
                </c:pt>
                <c:pt idx="5">
                  <c:v>78</c:v>
                </c:pt>
                <c:pt idx="6">
                  <c:v>74</c:v>
                </c:pt>
                <c:pt idx="7">
                  <c:v>72</c:v>
                </c:pt>
                <c:pt idx="8">
                  <c:v>61</c:v>
                </c:pt>
                <c:pt idx="9">
                  <c:v>54</c:v>
                </c:pt>
                <c:pt idx="10">
                  <c:v>48</c:v>
                </c:pt>
                <c:pt idx="11">
                  <c:v>23</c:v>
                </c:pt>
                <c:pt idx="12">
                  <c:v>10</c:v>
                </c:pt>
                <c:pt idx="13">
                  <c:v>-25</c:v>
                </c:pt>
                <c:pt idx="14">
                  <c:v>-98</c:v>
                </c:pt>
                <c:pt idx="15">
                  <c:v>-188</c:v>
                </c:pt>
                <c:pt idx="16">
                  <c:v>-246</c:v>
                </c:pt>
                <c:pt idx="17">
                  <c:v>-314</c:v>
                </c:pt>
                <c:pt idx="18">
                  <c:v>-413</c:v>
                </c:pt>
                <c:pt idx="19">
                  <c:v>-482</c:v>
                </c:pt>
                <c:pt idx="20">
                  <c:v>-618</c:v>
                </c:pt>
                <c:pt idx="21">
                  <c:v>-817</c:v>
                </c:pt>
                <c:pt idx="22">
                  <c:v>-960</c:v>
                </c:pt>
                <c:pt idx="23">
                  <c:v>-1176</c:v>
                </c:pt>
                <c:pt idx="24">
                  <c:v>-1521</c:v>
                </c:pt>
                <c:pt idx="25">
                  <c:v>-1877</c:v>
                </c:pt>
                <c:pt idx="26">
                  <c:v>-2087</c:v>
                </c:pt>
                <c:pt idx="27">
                  <c:v>-2557</c:v>
                </c:pt>
                <c:pt idx="28">
                  <c:v>-2799</c:v>
                </c:pt>
                <c:pt idx="29">
                  <c:v>-3523</c:v>
                </c:pt>
                <c:pt idx="30">
                  <c:v>-7761</c:v>
                </c:pt>
              </c:numCache>
            </c:numRef>
          </c:val>
          <c:smooth val="1"/>
          <c:extLst>
            <c:ext xmlns:c16="http://schemas.microsoft.com/office/drawing/2014/chart" uri="{C3380CC4-5D6E-409C-BE32-E72D297353CC}">
              <c16:uniqueId val="{00000003-9B9C-4EB0-B9ED-F1DAC3DE3B62}"/>
            </c:ext>
          </c:extLst>
        </c:ser>
        <c:ser>
          <c:idx val="4"/>
          <c:order val="4"/>
          <c:tx>
            <c:strRef>
              <c:f>'Oct 25 Published MOS estimates'!$O$4</c:f>
              <c:strCache>
                <c:ptCount val="1"/>
                <c:pt idx="0">
                  <c:v>Brisbane RBP</c:v>
                </c:pt>
              </c:strCache>
            </c:strRef>
          </c:tx>
          <c:marker>
            <c:symbol val="none"/>
          </c:marker>
          <c:val>
            <c:numRef>
              <c:f>'Oct 25 Published MOS estimates'!$O$5:$O$35</c:f>
              <c:numCache>
                <c:formatCode>#,##0</c:formatCode>
                <c:ptCount val="31"/>
                <c:pt idx="0">
                  <c:v>3971</c:v>
                </c:pt>
                <c:pt idx="1">
                  <c:v>3135</c:v>
                </c:pt>
                <c:pt idx="2">
                  <c:v>1827</c:v>
                </c:pt>
                <c:pt idx="3">
                  <c:v>1510</c:v>
                </c:pt>
                <c:pt idx="4">
                  <c:v>1339</c:v>
                </c:pt>
                <c:pt idx="5">
                  <c:v>1123</c:v>
                </c:pt>
                <c:pt idx="6">
                  <c:v>903</c:v>
                </c:pt>
                <c:pt idx="7">
                  <c:v>841</c:v>
                </c:pt>
                <c:pt idx="8">
                  <c:v>725</c:v>
                </c:pt>
                <c:pt idx="9">
                  <c:v>681</c:v>
                </c:pt>
                <c:pt idx="10">
                  <c:v>604</c:v>
                </c:pt>
                <c:pt idx="11">
                  <c:v>371</c:v>
                </c:pt>
                <c:pt idx="12">
                  <c:v>302</c:v>
                </c:pt>
                <c:pt idx="13">
                  <c:v>167</c:v>
                </c:pt>
                <c:pt idx="14">
                  <c:v>136</c:v>
                </c:pt>
                <c:pt idx="15">
                  <c:v>87</c:v>
                </c:pt>
                <c:pt idx="16">
                  <c:v>-48</c:v>
                </c:pt>
                <c:pt idx="17">
                  <c:v>-115</c:v>
                </c:pt>
                <c:pt idx="18">
                  <c:v>-251</c:v>
                </c:pt>
                <c:pt idx="19">
                  <c:v>-370</c:v>
                </c:pt>
                <c:pt idx="20">
                  <c:v>-430</c:v>
                </c:pt>
                <c:pt idx="21">
                  <c:v>-533</c:v>
                </c:pt>
                <c:pt idx="22">
                  <c:v>-821</c:v>
                </c:pt>
                <c:pt idx="23">
                  <c:v>-923</c:v>
                </c:pt>
                <c:pt idx="24">
                  <c:v>-1001</c:v>
                </c:pt>
                <c:pt idx="25">
                  <c:v>-1199</c:v>
                </c:pt>
                <c:pt idx="26">
                  <c:v>-1467</c:v>
                </c:pt>
                <c:pt idx="27">
                  <c:v>-1704</c:v>
                </c:pt>
                <c:pt idx="28">
                  <c:v>-2176</c:v>
                </c:pt>
                <c:pt idx="29">
                  <c:v>-2480</c:v>
                </c:pt>
                <c:pt idx="30">
                  <c:v>-4634</c:v>
                </c:pt>
              </c:numCache>
            </c:numRef>
          </c:val>
          <c:smooth val="0"/>
          <c:extLst>
            <c:ext xmlns:c16="http://schemas.microsoft.com/office/drawing/2014/chart" uri="{C3380CC4-5D6E-409C-BE32-E72D297353CC}">
              <c16:uniqueId val="{00000004-9B9C-4EB0-B9ED-F1DAC3DE3B62}"/>
            </c:ext>
          </c:extLst>
        </c:ser>
        <c:dLbls>
          <c:showLegendKey val="0"/>
          <c:showVal val="0"/>
          <c:showCatName val="0"/>
          <c:showSerName val="0"/>
          <c:showPercent val="0"/>
          <c:showBubbleSize val="0"/>
        </c:dLbls>
        <c:smooth val="0"/>
        <c:axId val="664700328"/>
        <c:axId val="664699936"/>
      </c:lineChart>
      <c:catAx>
        <c:axId val="664700328"/>
        <c:scaling>
          <c:orientation val="minMax"/>
        </c:scaling>
        <c:delete val="0"/>
        <c:axPos val="b"/>
        <c:title>
          <c:tx>
            <c:rich>
              <a:bodyPr/>
              <a:lstStyle/>
              <a:p>
                <a:pPr>
                  <a:defRPr sz="800" b="0" i="0" u="none" strike="noStrike" baseline="0">
                    <a:solidFill>
                      <a:srgbClr val="000000"/>
                    </a:solidFill>
                    <a:latin typeface="Arial"/>
                    <a:ea typeface="Arial"/>
                    <a:cs typeface="Arial"/>
                  </a:defRPr>
                </a:pPr>
                <a:r>
                  <a:rPr lang="en-AU"/>
                  <a:t>Day in MOS period</a:t>
                </a:r>
              </a:p>
            </c:rich>
          </c:tx>
          <c:layout>
            <c:manualLayout>
              <c:xMode val="edge"/>
              <c:yMode val="edge"/>
              <c:x val="0.46102452710652547"/>
              <c:y val="0.9374355185074007"/>
            </c:manualLayout>
          </c:layout>
          <c:overlay val="0"/>
          <c:spPr>
            <a:noFill/>
            <a:ln w="25400">
              <a:noFill/>
            </a:ln>
          </c:spPr>
        </c:title>
        <c:numFmt formatCode="General" sourceLinked="1"/>
        <c:majorTickMark val="out"/>
        <c:minorTickMark val="none"/>
        <c:tickLblPos val="nextTo"/>
        <c:spPr>
          <a:ln w="3175">
            <a:solidFill>
              <a:srgbClr val="003366"/>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664699936"/>
        <c:crosses val="autoZero"/>
        <c:auto val="1"/>
        <c:lblAlgn val="ctr"/>
        <c:lblOffset val="100"/>
        <c:tickLblSkip val="10"/>
        <c:tickMarkSkip val="5"/>
        <c:noMultiLvlLbl val="0"/>
      </c:catAx>
      <c:valAx>
        <c:axId val="664699936"/>
        <c:scaling>
          <c:orientation val="minMax"/>
        </c:scaling>
        <c:delete val="0"/>
        <c:axPos val="l"/>
        <c:majorGridlines>
          <c:spPr>
            <a:ln w="3175">
              <a:solidFill>
                <a:srgbClr val="C0C0C0"/>
              </a:solidFill>
              <a:prstDash val="solid"/>
            </a:ln>
          </c:spPr>
        </c:majorGridlines>
        <c:title>
          <c:tx>
            <c:rich>
              <a:bodyPr/>
              <a:lstStyle/>
              <a:p>
                <a:pPr>
                  <a:defRPr sz="800" b="1" i="0" u="none" strike="noStrike" baseline="0">
                    <a:solidFill>
                      <a:srgbClr val="000000"/>
                    </a:solidFill>
                    <a:latin typeface="Arial"/>
                    <a:ea typeface="Arial"/>
                    <a:cs typeface="Arial"/>
                  </a:defRPr>
                </a:pPr>
                <a:r>
                  <a:rPr lang="en-AU"/>
                  <a:t>GJ/d</a:t>
                </a:r>
              </a:p>
            </c:rich>
          </c:tx>
          <c:layout>
            <c:manualLayout>
              <c:xMode val="edge"/>
              <c:yMode val="edge"/>
              <c:x val="8.5091410987419673E-3"/>
              <c:y val="0.41317908575211093"/>
            </c:manualLayout>
          </c:layout>
          <c:overlay val="0"/>
          <c:spPr>
            <a:noFill/>
            <a:ln w="25400">
              <a:noFill/>
            </a:ln>
          </c:spPr>
        </c:title>
        <c:numFmt formatCode="#,##0" sourceLinked="1"/>
        <c:majorTickMark val="out"/>
        <c:minorTickMark val="none"/>
        <c:tickLblPos val="nextTo"/>
        <c:spPr>
          <a:ln w="3175">
            <a:solidFill>
              <a:srgbClr val="003366"/>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4700328"/>
        <c:crosses val="autoZero"/>
        <c:crossBetween val="between"/>
      </c:valAx>
      <c:spPr>
        <a:solidFill>
          <a:srgbClr val="FFFFFF"/>
        </a:solidFill>
        <a:ln w="12700">
          <a:solidFill>
            <a:srgbClr val="808080"/>
          </a:solidFill>
          <a:prstDash val="solid"/>
        </a:ln>
      </c:spPr>
    </c:plotArea>
    <c:legend>
      <c:legendPos val="r"/>
      <c:layout>
        <c:manualLayout>
          <c:xMode val="edge"/>
          <c:yMode val="edge"/>
          <c:x val="0.21826273870938545"/>
          <c:y val="0.74157280193348263"/>
          <c:w val="0.66537559960177406"/>
          <c:h val="0.14234619499542034"/>
        </c:manualLayout>
      </c:layout>
      <c:overlay val="0"/>
      <c:spPr>
        <a:solidFill>
          <a:srgbClr val="FFFFFF"/>
        </a:solidFill>
        <a:ln w="3175">
          <a:solidFill>
            <a:srgbClr val="000000"/>
          </a:solidFill>
          <a:prstDash val="solid"/>
        </a:ln>
      </c:spPr>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935900538309461"/>
          <c:y val="3.5082064852177179E-2"/>
          <c:w val="0.81673617739469584"/>
          <c:h val="0.84167233388328633"/>
        </c:manualLayout>
      </c:layout>
      <c:lineChart>
        <c:grouping val="standard"/>
        <c:varyColors val="0"/>
        <c:ser>
          <c:idx val="0"/>
          <c:order val="0"/>
          <c:tx>
            <c:strRef>
              <c:f>'Nov 25 Published MOS estimates'!$C$19</c:f>
              <c:strCache>
                <c:ptCount val="1"/>
                <c:pt idx="0">
                  <c:v>25%</c:v>
                </c:pt>
              </c:strCache>
            </c:strRef>
          </c:tx>
          <c:spPr>
            <a:ln w="28575">
              <a:noFill/>
            </a:ln>
          </c:spPr>
          <c:marker>
            <c:symbol val="none"/>
          </c:marker>
          <c:cat>
            <c:strRef>
              <c:f>'Nov 25 Published MOS estimates'!$D$4:$H$4</c:f>
              <c:strCache>
                <c:ptCount val="5"/>
                <c:pt idx="0">
                  <c:v>Sydney MSP</c:v>
                </c:pt>
                <c:pt idx="1">
                  <c:v>Sydney EGP</c:v>
                </c:pt>
                <c:pt idx="2">
                  <c:v>Adelaide MAP</c:v>
                </c:pt>
                <c:pt idx="3">
                  <c:v>Adelaide SEAGas</c:v>
                </c:pt>
                <c:pt idx="4">
                  <c:v>Brisbane RBP</c:v>
                </c:pt>
              </c:strCache>
            </c:strRef>
          </c:cat>
          <c:val>
            <c:numRef>
              <c:f>'Nov 25 Published MOS estimates'!$D$19:$H$19</c:f>
              <c:numCache>
                <c:formatCode>#,##0</c:formatCode>
                <c:ptCount val="5"/>
                <c:pt idx="0">
                  <c:v>-11909.25</c:v>
                </c:pt>
                <c:pt idx="1">
                  <c:v>2930.0723374999998</c:v>
                </c:pt>
                <c:pt idx="2">
                  <c:v>-921</c:v>
                </c:pt>
                <c:pt idx="3">
                  <c:v>-1878.25</c:v>
                </c:pt>
                <c:pt idx="4">
                  <c:v>-702.5</c:v>
                </c:pt>
              </c:numCache>
            </c:numRef>
          </c:val>
          <c:smooth val="0"/>
          <c:extLst>
            <c:ext xmlns:c16="http://schemas.microsoft.com/office/drawing/2014/chart" uri="{C3380CC4-5D6E-409C-BE32-E72D297353CC}">
              <c16:uniqueId val="{00000000-9AC8-4EC1-9FA9-2ABCB7656060}"/>
            </c:ext>
          </c:extLst>
        </c:ser>
        <c:ser>
          <c:idx val="1"/>
          <c:order val="1"/>
          <c:tx>
            <c:strRef>
              <c:f>'Nov 25 Published MOS estimates'!$C$20</c:f>
              <c:strCache>
                <c:ptCount val="1"/>
                <c:pt idx="0">
                  <c:v>5%</c:v>
                </c:pt>
              </c:strCache>
            </c:strRef>
          </c:tx>
          <c:spPr>
            <a:ln w="28575">
              <a:noFill/>
            </a:ln>
          </c:spPr>
          <c:marker>
            <c:symbol val="circle"/>
            <c:size val="5"/>
            <c:spPr>
              <a:solidFill>
                <a:srgbClr val="33CCCC"/>
              </a:solidFill>
              <a:ln>
                <a:solidFill>
                  <a:srgbClr val="0000FF"/>
                </a:solidFill>
                <a:prstDash val="solid"/>
              </a:ln>
            </c:spPr>
          </c:marker>
          <c:cat>
            <c:strRef>
              <c:f>'Nov 25 Published MOS estimates'!$D$4:$H$4</c:f>
              <c:strCache>
                <c:ptCount val="5"/>
                <c:pt idx="0">
                  <c:v>Sydney MSP</c:v>
                </c:pt>
                <c:pt idx="1">
                  <c:v>Sydney EGP</c:v>
                </c:pt>
                <c:pt idx="2">
                  <c:v>Adelaide MAP</c:v>
                </c:pt>
                <c:pt idx="3">
                  <c:v>Adelaide SEAGas</c:v>
                </c:pt>
                <c:pt idx="4">
                  <c:v>Brisbane RBP</c:v>
                </c:pt>
              </c:strCache>
            </c:strRef>
          </c:cat>
          <c:val>
            <c:numRef>
              <c:f>'Nov 25 Published MOS estimates'!$D$20:$H$20</c:f>
              <c:numCache>
                <c:formatCode>#,##0</c:formatCode>
                <c:ptCount val="5"/>
                <c:pt idx="0">
                  <c:v>-21337.3</c:v>
                </c:pt>
                <c:pt idx="1">
                  <c:v>-333.40935949999971</c:v>
                </c:pt>
                <c:pt idx="2">
                  <c:v>-2694.1</c:v>
                </c:pt>
                <c:pt idx="3">
                  <c:v>-5136</c:v>
                </c:pt>
                <c:pt idx="4">
                  <c:v>-1669.9499999999998</c:v>
                </c:pt>
              </c:numCache>
            </c:numRef>
          </c:val>
          <c:smooth val="0"/>
          <c:extLst>
            <c:ext xmlns:c16="http://schemas.microsoft.com/office/drawing/2014/chart" uri="{C3380CC4-5D6E-409C-BE32-E72D297353CC}">
              <c16:uniqueId val="{00000001-9AC8-4EC1-9FA9-2ABCB7656060}"/>
            </c:ext>
          </c:extLst>
        </c:ser>
        <c:ser>
          <c:idx val="2"/>
          <c:order val="2"/>
          <c:tx>
            <c:strRef>
              <c:f>'Nov 25 Published MOS estimates'!$C$21</c:f>
              <c:strCache>
                <c:ptCount val="1"/>
                <c:pt idx="0">
                  <c:v>Minimum</c:v>
                </c:pt>
              </c:strCache>
            </c:strRef>
          </c:tx>
          <c:spPr>
            <a:ln w="28575">
              <a:noFill/>
            </a:ln>
          </c:spPr>
          <c:marker>
            <c:symbol val="dash"/>
            <c:size val="5"/>
            <c:spPr>
              <a:solidFill>
                <a:srgbClr val="0000FF"/>
              </a:solidFill>
              <a:ln>
                <a:solidFill>
                  <a:srgbClr val="0000FF"/>
                </a:solidFill>
                <a:prstDash val="solid"/>
              </a:ln>
            </c:spPr>
          </c:marker>
          <c:cat>
            <c:strRef>
              <c:f>'Nov 25 Published MOS estimates'!$D$4:$H$4</c:f>
              <c:strCache>
                <c:ptCount val="5"/>
                <c:pt idx="0">
                  <c:v>Sydney MSP</c:v>
                </c:pt>
                <c:pt idx="1">
                  <c:v>Sydney EGP</c:v>
                </c:pt>
                <c:pt idx="2">
                  <c:v>Adelaide MAP</c:v>
                </c:pt>
                <c:pt idx="3">
                  <c:v>Adelaide SEAGas</c:v>
                </c:pt>
                <c:pt idx="4">
                  <c:v>Brisbane RBP</c:v>
                </c:pt>
              </c:strCache>
            </c:strRef>
          </c:cat>
          <c:val>
            <c:numRef>
              <c:f>'Nov 25 Published MOS estimates'!$D$21:$H$21</c:f>
              <c:numCache>
                <c:formatCode>#,##0</c:formatCode>
                <c:ptCount val="5"/>
                <c:pt idx="0">
                  <c:v>-37915</c:v>
                </c:pt>
                <c:pt idx="1">
                  <c:v>-11820.57641</c:v>
                </c:pt>
                <c:pt idx="2">
                  <c:v>-6928</c:v>
                </c:pt>
                <c:pt idx="3">
                  <c:v>-9897</c:v>
                </c:pt>
                <c:pt idx="4">
                  <c:v>-13605</c:v>
                </c:pt>
              </c:numCache>
            </c:numRef>
          </c:val>
          <c:smooth val="0"/>
          <c:extLst>
            <c:ext xmlns:c16="http://schemas.microsoft.com/office/drawing/2014/chart" uri="{C3380CC4-5D6E-409C-BE32-E72D297353CC}">
              <c16:uniqueId val="{00000002-9AC8-4EC1-9FA9-2ABCB7656060}"/>
            </c:ext>
          </c:extLst>
        </c:ser>
        <c:ser>
          <c:idx val="3"/>
          <c:order val="3"/>
          <c:tx>
            <c:strRef>
              <c:f>'Nov 25 Published MOS estimates'!$C$22</c:f>
              <c:strCache>
                <c:ptCount val="1"/>
                <c:pt idx="0">
                  <c:v>Mean</c:v>
                </c:pt>
              </c:strCache>
            </c:strRef>
          </c:tx>
          <c:spPr>
            <a:ln w="28575">
              <a:noFill/>
            </a:ln>
          </c:spPr>
          <c:marker>
            <c:symbol val="diamond"/>
            <c:size val="5"/>
            <c:spPr>
              <a:solidFill>
                <a:srgbClr val="00FF00"/>
              </a:solidFill>
              <a:ln>
                <a:solidFill>
                  <a:srgbClr val="008000"/>
                </a:solidFill>
                <a:prstDash val="solid"/>
              </a:ln>
            </c:spPr>
          </c:marker>
          <c:cat>
            <c:strRef>
              <c:f>'Nov 25 Published MOS estimates'!$D$4:$H$4</c:f>
              <c:strCache>
                <c:ptCount val="5"/>
                <c:pt idx="0">
                  <c:v>Sydney MSP</c:v>
                </c:pt>
                <c:pt idx="1">
                  <c:v>Sydney EGP</c:v>
                </c:pt>
                <c:pt idx="2">
                  <c:v>Adelaide MAP</c:v>
                </c:pt>
                <c:pt idx="3">
                  <c:v>Adelaide SEAGas</c:v>
                </c:pt>
                <c:pt idx="4">
                  <c:v>Brisbane RBP</c:v>
                </c:pt>
              </c:strCache>
            </c:strRef>
          </c:cat>
          <c:val>
            <c:numRef>
              <c:f>'Nov 25 Published MOS estimates'!$D$22:$H$22</c:f>
              <c:numCache>
                <c:formatCode>#,##0</c:formatCode>
                <c:ptCount val="5"/>
                <c:pt idx="0">
                  <c:v>-7738.833333333333</c:v>
                </c:pt>
                <c:pt idx="1">
                  <c:v>5111.2622426666667</c:v>
                </c:pt>
                <c:pt idx="2">
                  <c:v>1186.3333333333333</c:v>
                </c:pt>
                <c:pt idx="3">
                  <c:v>-1248.7333333333333</c:v>
                </c:pt>
                <c:pt idx="4">
                  <c:v>16.3</c:v>
                </c:pt>
              </c:numCache>
            </c:numRef>
          </c:val>
          <c:smooth val="0"/>
          <c:extLst>
            <c:ext xmlns:c16="http://schemas.microsoft.com/office/drawing/2014/chart" uri="{C3380CC4-5D6E-409C-BE32-E72D297353CC}">
              <c16:uniqueId val="{00000003-9AC8-4EC1-9FA9-2ABCB7656060}"/>
            </c:ext>
          </c:extLst>
        </c:ser>
        <c:ser>
          <c:idx val="4"/>
          <c:order val="4"/>
          <c:tx>
            <c:strRef>
              <c:f>'Nov 25 Published MOS estimates'!$C$26</c:f>
              <c:strCache>
                <c:ptCount val="1"/>
                <c:pt idx="0">
                  <c:v>Median</c:v>
                </c:pt>
              </c:strCache>
            </c:strRef>
          </c:tx>
          <c:spPr>
            <a:ln w="28575">
              <a:noFill/>
            </a:ln>
          </c:spPr>
          <c:marker>
            <c:symbol val="dash"/>
            <c:size val="20"/>
            <c:spPr>
              <a:noFill/>
              <a:ln>
                <a:solidFill>
                  <a:srgbClr val="FF6600"/>
                </a:solidFill>
                <a:prstDash val="solid"/>
              </a:ln>
            </c:spPr>
          </c:marker>
          <c:cat>
            <c:strRef>
              <c:f>'Nov 25 Published MOS estimates'!$D$4:$H$4</c:f>
              <c:strCache>
                <c:ptCount val="5"/>
                <c:pt idx="0">
                  <c:v>Sydney MSP</c:v>
                </c:pt>
                <c:pt idx="1">
                  <c:v>Sydney EGP</c:v>
                </c:pt>
                <c:pt idx="2">
                  <c:v>Adelaide MAP</c:v>
                </c:pt>
                <c:pt idx="3">
                  <c:v>Adelaide SEAGas</c:v>
                </c:pt>
                <c:pt idx="4">
                  <c:v>Brisbane RBP</c:v>
                </c:pt>
              </c:strCache>
            </c:strRef>
          </c:cat>
          <c:val>
            <c:numRef>
              <c:f>'Nov 25 Published MOS estimates'!$D$26:$H$26</c:f>
              <c:numCache>
                <c:formatCode>#,##0</c:formatCode>
                <c:ptCount val="5"/>
                <c:pt idx="0">
                  <c:v>-7705</c:v>
                </c:pt>
                <c:pt idx="1">
                  <c:v>4422.3653899999999</c:v>
                </c:pt>
                <c:pt idx="2">
                  <c:v>467.5</c:v>
                </c:pt>
                <c:pt idx="3">
                  <c:v>-112.5</c:v>
                </c:pt>
                <c:pt idx="4">
                  <c:v>262</c:v>
                </c:pt>
              </c:numCache>
            </c:numRef>
          </c:val>
          <c:smooth val="0"/>
          <c:extLst>
            <c:ext xmlns:c16="http://schemas.microsoft.com/office/drawing/2014/chart" uri="{C3380CC4-5D6E-409C-BE32-E72D297353CC}">
              <c16:uniqueId val="{00000004-9AC8-4EC1-9FA9-2ABCB7656060}"/>
            </c:ext>
          </c:extLst>
        </c:ser>
        <c:ser>
          <c:idx val="5"/>
          <c:order val="5"/>
          <c:tx>
            <c:strRef>
              <c:f>'Nov 25 Published MOS estimates'!$C$15</c:f>
              <c:strCache>
                <c:ptCount val="1"/>
                <c:pt idx="0">
                  <c:v>Maximum</c:v>
                </c:pt>
              </c:strCache>
            </c:strRef>
          </c:tx>
          <c:spPr>
            <a:ln w="28575">
              <a:noFill/>
            </a:ln>
          </c:spPr>
          <c:marker>
            <c:symbol val="dash"/>
            <c:size val="5"/>
            <c:spPr>
              <a:solidFill>
                <a:srgbClr val="0000FF"/>
              </a:solidFill>
              <a:ln>
                <a:solidFill>
                  <a:srgbClr val="0000FF"/>
                </a:solidFill>
                <a:prstDash val="solid"/>
              </a:ln>
            </c:spPr>
          </c:marker>
          <c:cat>
            <c:strRef>
              <c:f>'Nov 25 Published MOS estimates'!$D$4:$H$4</c:f>
              <c:strCache>
                <c:ptCount val="5"/>
                <c:pt idx="0">
                  <c:v>Sydney MSP</c:v>
                </c:pt>
                <c:pt idx="1">
                  <c:v>Sydney EGP</c:v>
                </c:pt>
                <c:pt idx="2">
                  <c:v>Adelaide MAP</c:v>
                </c:pt>
                <c:pt idx="3">
                  <c:v>Adelaide SEAGas</c:v>
                </c:pt>
                <c:pt idx="4">
                  <c:v>Brisbane RBP</c:v>
                </c:pt>
              </c:strCache>
            </c:strRef>
          </c:cat>
          <c:val>
            <c:numRef>
              <c:f>'Nov 25 Published MOS estimates'!$D$15:$H$15</c:f>
              <c:numCache>
                <c:formatCode>#,##0</c:formatCode>
                <c:ptCount val="5"/>
                <c:pt idx="0">
                  <c:v>17791</c:v>
                </c:pt>
                <c:pt idx="1">
                  <c:v>13034.302750000001</c:v>
                </c:pt>
                <c:pt idx="2">
                  <c:v>12729</c:v>
                </c:pt>
                <c:pt idx="3">
                  <c:v>524</c:v>
                </c:pt>
                <c:pt idx="4">
                  <c:v>6003</c:v>
                </c:pt>
              </c:numCache>
            </c:numRef>
          </c:val>
          <c:smooth val="0"/>
          <c:extLst>
            <c:ext xmlns:c16="http://schemas.microsoft.com/office/drawing/2014/chart" uri="{C3380CC4-5D6E-409C-BE32-E72D297353CC}">
              <c16:uniqueId val="{00000005-9AC8-4EC1-9FA9-2ABCB7656060}"/>
            </c:ext>
          </c:extLst>
        </c:ser>
        <c:ser>
          <c:idx val="10"/>
          <c:order val="6"/>
          <c:tx>
            <c:strRef>
              <c:f>'Nov 25 Published MOS estimates'!$C$16</c:f>
              <c:strCache>
                <c:ptCount val="1"/>
                <c:pt idx="0">
                  <c:v>95%</c:v>
                </c:pt>
              </c:strCache>
            </c:strRef>
          </c:tx>
          <c:spPr>
            <a:ln w="28575">
              <a:noFill/>
            </a:ln>
          </c:spPr>
          <c:marker>
            <c:symbol val="circle"/>
            <c:size val="5"/>
            <c:spPr>
              <a:solidFill>
                <a:srgbClr val="00FFFF"/>
              </a:solidFill>
              <a:ln>
                <a:solidFill>
                  <a:srgbClr val="0000FF"/>
                </a:solidFill>
                <a:prstDash val="solid"/>
              </a:ln>
            </c:spPr>
          </c:marker>
          <c:cat>
            <c:strRef>
              <c:f>'Nov 25 Published MOS estimates'!$D$4:$H$4</c:f>
              <c:strCache>
                <c:ptCount val="5"/>
                <c:pt idx="0">
                  <c:v>Sydney MSP</c:v>
                </c:pt>
                <c:pt idx="1">
                  <c:v>Sydney EGP</c:v>
                </c:pt>
                <c:pt idx="2">
                  <c:v>Adelaide MAP</c:v>
                </c:pt>
                <c:pt idx="3">
                  <c:v>Adelaide SEAGas</c:v>
                </c:pt>
                <c:pt idx="4">
                  <c:v>Brisbane RBP</c:v>
                </c:pt>
              </c:strCache>
            </c:strRef>
          </c:cat>
          <c:val>
            <c:numRef>
              <c:f>'Nov 25 Published MOS estimates'!$D$16:$H$16</c:f>
              <c:numCache>
                <c:formatCode>#,##0</c:formatCode>
                <c:ptCount val="5"/>
                <c:pt idx="0">
                  <c:v>7185.1999999999844</c:v>
                </c:pt>
                <c:pt idx="1">
                  <c:v>11490.036010999998</c:v>
                </c:pt>
                <c:pt idx="2">
                  <c:v>7059.3999999999978</c:v>
                </c:pt>
                <c:pt idx="3">
                  <c:v>178.24999999999983</c:v>
                </c:pt>
                <c:pt idx="4">
                  <c:v>3064.5499999999975</c:v>
                </c:pt>
              </c:numCache>
            </c:numRef>
          </c:val>
          <c:smooth val="0"/>
          <c:extLst>
            <c:ext xmlns:c16="http://schemas.microsoft.com/office/drawing/2014/chart" uri="{C3380CC4-5D6E-409C-BE32-E72D297353CC}">
              <c16:uniqueId val="{00000006-9AC8-4EC1-9FA9-2ABCB7656060}"/>
            </c:ext>
          </c:extLst>
        </c:ser>
        <c:ser>
          <c:idx val="11"/>
          <c:order val="7"/>
          <c:tx>
            <c:strRef>
              <c:f>'Nov 25 Published MOS estimates'!$C$17</c:f>
              <c:strCache>
                <c:ptCount val="1"/>
                <c:pt idx="0">
                  <c:v>75%</c:v>
                </c:pt>
              </c:strCache>
            </c:strRef>
          </c:tx>
          <c:spPr>
            <a:ln w="28575">
              <a:noFill/>
            </a:ln>
          </c:spPr>
          <c:marker>
            <c:symbol val="none"/>
          </c:marker>
          <c:cat>
            <c:strRef>
              <c:f>'Nov 25 Published MOS estimates'!$D$4:$H$4</c:f>
              <c:strCache>
                <c:ptCount val="5"/>
                <c:pt idx="0">
                  <c:v>Sydney MSP</c:v>
                </c:pt>
                <c:pt idx="1">
                  <c:v>Sydney EGP</c:v>
                </c:pt>
                <c:pt idx="2">
                  <c:v>Adelaide MAP</c:v>
                </c:pt>
                <c:pt idx="3">
                  <c:v>Adelaide SEAGas</c:v>
                </c:pt>
                <c:pt idx="4">
                  <c:v>Brisbane RBP</c:v>
                </c:pt>
              </c:strCache>
            </c:strRef>
          </c:cat>
          <c:val>
            <c:numRef>
              <c:f>'Nov 25 Published MOS estimates'!$D$17:$H$17</c:f>
              <c:numCache>
                <c:formatCode>#,##0</c:formatCode>
                <c:ptCount val="5"/>
                <c:pt idx="0">
                  <c:v>-3235.5</c:v>
                </c:pt>
                <c:pt idx="1">
                  <c:v>8804.1347249999999</c:v>
                </c:pt>
                <c:pt idx="2">
                  <c:v>2551.25</c:v>
                </c:pt>
                <c:pt idx="3">
                  <c:v>70</c:v>
                </c:pt>
                <c:pt idx="4">
                  <c:v>946.25</c:v>
                </c:pt>
              </c:numCache>
            </c:numRef>
          </c:val>
          <c:smooth val="0"/>
          <c:extLst>
            <c:ext xmlns:c16="http://schemas.microsoft.com/office/drawing/2014/chart" uri="{C3380CC4-5D6E-409C-BE32-E72D297353CC}">
              <c16:uniqueId val="{00000007-9AC8-4EC1-9FA9-2ABCB7656060}"/>
            </c:ext>
          </c:extLst>
        </c:ser>
        <c:dLbls>
          <c:showLegendKey val="0"/>
          <c:showVal val="0"/>
          <c:showCatName val="0"/>
          <c:showSerName val="0"/>
          <c:showPercent val="0"/>
          <c:showBubbleSize val="0"/>
        </c:dLbls>
        <c:hiLowLines>
          <c:spPr>
            <a:ln w="3175">
              <a:solidFill>
                <a:srgbClr val="000000"/>
              </a:solidFill>
              <a:prstDash val="solid"/>
            </a:ln>
          </c:spPr>
        </c:hiLowLines>
        <c:upDownBars>
          <c:gapWidth val="150"/>
          <c:upBars>
            <c:spPr>
              <a:solidFill>
                <a:srgbClr val="FFFFFF"/>
              </a:solidFill>
              <a:ln w="3175">
                <a:solidFill>
                  <a:srgbClr val="000000"/>
                </a:solidFill>
                <a:prstDash val="solid"/>
              </a:ln>
            </c:spPr>
          </c:upBars>
          <c:downBars>
            <c:spPr>
              <a:solidFill>
                <a:srgbClr val="000000"/>
              </a:solidFill>
              <a:ln w="3175">
                <a:solidFill>
                  <a:srgbClr val="000000"/>
                </a:solidFill>
                <a:prstDash val="solid"/>
              </a:ln>
            </c:spPr>
          </c:downBars>
        </c:upDownBars>
        <c:smooth val="0"/>
        <c:axId val="664700720"/>
        <c:axId val="664699544"/>
      </c:lineChart>
      <c:catAx>
        <c:axId val="664700720"/>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4699544"/>
        <c:crosses val="autoZero"/>
        <c:auto val="1"/>
        <c:lblAlgn val="ctr"/>
        <c:lblOffset val="100"/>
        <c:tickLblSkip val="1"/>
        <c:tickMarkSkip val="1"/>
        <c:noMultiLvlLbl val="0"/>
      </c:catAx>
      <c:valAx>
        <c:axId val="664699544"/>
        <c:scaling>
          <c:orientation val="minMax"/>
        </c:scaling>
        <c:delete val="0"/>
        <c:axPos val="l"/>
        <c:majorGridlines>
          <c:spPr>
            <a:ln w="3175">
              <a:solidFill>
                <a:srgbClr val="C0C0C0"/>
              </a:solidFill>
              <a:prstDash val="solid"/>
            </a:ln>
          </c:spPr>
        </c:majorGridlines>
        <c:title>
          <c:tx>
            <c:rich>
              <a:bodyPr/>
              <a:lstStyle/>
              <a:p>
                <a:pPr>
                  <a:defRPr sz="800" b="1" i="0" u="none" strike="noStrike" baseline="0">
                    <a:solidFill>
                      <a:srgbClr val="000000"/>
                    </a:solidFill>
                    <a:latin typeface="Arial"/>
                    <a:ea typeface="Arial"/>
                    <a:cs typeface="Arial"/>
                  </a:defRPr>
                </a:pPr>
                <a:r>
                  <a:rPr lang="en-AU"/>
                  <a:t>GJ/d</a:t>
                </a:r>
              </a:p>
            </c:rich>
          </c:tx>
          <c:layout>
            <c:manualLayout>
              <c:xMode val="edge"/>
              <c:yMode val="edge"/>
              <c:x val="6.3739759802751931E-3"/>
              <c:y val="0.3909594634004082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4700720"/>
        <c:crosses val="autoZero"/>
        <c:crossBetween val="between"/>
      </c:valAx>
      <c:spPr>
        <a:solidFill>
          <a:srgbClr val="FFFFFF"/>
        </a:solidFill>
        <a:ln w="12700">
          <a:solidFill>
            <a:srgbClr val="808080"/>
          </a:solidFill>
          <a:prstDash val="solid"/>
        </a:ln>
      </c:spPr>
    </c:plotArea>
    <c:legend>
      <c:legendPos val="r"/>
      <c:layout>
        <c:manualLayout>
          <c:xMode val="edge"/>
          <c:yMode val="edge"/>
          <c:x val="0.33666178091374943"/>
          <c:y val="0.72764654418197727"/>
          <c:w val="0.457570303712036"/>
          <c:h val="0.1464529017206182"/>
        </c:manualLayout>
      </c:layout>
      <c:overlay val="0"/>
      <c:spPr>
        <a:solidFill>
          <a:srgbClr val="FFFFFF"/>
        </a:solidFill>
        <a:ln w="3175">
          <a:solidFill>
            <a:srgbClr val="000000"/>
          </a:solidFill>
          <a:prstDash val="solid"/>
        </a:ln>
      </c:spPr>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318423256413844"/>
          <c:y val="3.6007985958224513E-2"/>
          <c:w val="0.80786945788199216"/>
          <c:h val="0.89810635076692946"/>
        </c:manualLayout>
      </c:layout>
      <c:lineChart>
        <c:grouping val="standard"/>
        <c:varyColors val="0"/>
        <c:ser>
          <c:idx val="0"/>
          <c:order val="0"/>
          <c:tx>
            <c:strRef>
              <c:f>'Nov 25 Published MOS estimates'!$K$4</c:f>
              <c:strCache>
                <c:ptCount val="1"/>
                <c:pt idx="0">
                  <c:v>Sydney MSP</c:v>
                </c:pt>
              </c:strCache>
            </c:strRef>
          </c:tx>
          <c:spPr>
            <a:ln w="25400">
              <a:solidFill>
                <a:srgbClr val="00FFFF"/>
              </a:solidFill>
              <a:prstDash val="solid"/>
            </a:ln>
          </c:spPr>
          <c:marker>
            <c:symbol val="none"/>
          </c:marker>
          <c:val>
            <c:numRef>
              <c:f>'Nov 25 Published MOS estimates'!$K$5:$K$35</c:f>
              <c:numCache>
                <c:formatCode>#,##0</c:formatCode>
                <c:ptCount val="31"/>
                <c:pt idx="0">
                  <c:v>17791</c:v>
                </c:pt>
                <c:pt idx="1">
                  <c:v>9689</c:v>
                </c:pt>
                <c:pt idx="2">
                  <c:v>4125</c:v>
                </c:pt>
                <c:pt idx="3">
                  <c:v>1290</c:v>
                </c:pt>
                <c:pt idx="4">
                  <c:v>-276</c:v>
                </c:pt>
                <c:pt idx="5">
                  <c:v>-1435</c:v>
                </c:pt>
                <c:pt idx="6">
                  <c:v>-2158</c:v>
                </c:pt>
                <c:pt idx="7">
                  <c:v>-2960</c:v>
                </c:pt>
                <c:pt idx="8">
                  <c:v>-4062</c:v>
                </c:pt>
                <c:pt idx="9">
                  <c:v>-4898</c:v>
                </c:pt>
                <c:pt idx="10">
                  <c:v>-5550</c:v>
                </c:pt>
                <c:pt idx="11">
                  <c:v>-6312</c:v>
                </c:pt>
                <c:pt idx="12">
                  <c:v>-6870</c:v>
                </c:pt>
                <c:pt idx="13">
                  <c:v>-7216</c:v>
                </c:pt>
                <c:pt idx="14">
                  <c:v>-7567</c:v>
                </c:pt>
                <c:pt idx="15">
                  <c:v>-7843</c:v>
                </c:pt>
                <c:pt idx="16">
                  <c:v>-8407</c:v>
                </c:pt>
                <c:pt idx="17">
                  <c:v>-8843</c:v>
                </c:pt>
                <c:pt idx="18">
                  <c:v>-9272</c:v>
                </c:pt>
                <c:pt idx="19">
                  <c:v>-10123</c:v>
                </c:pt>
                <c:pt idx="20">
                  <c:v>-10541</c:v>
                </c:pt>
                <c:pt idx="21">
                  <c:v>-11391</c:v>
                </c:pt>
                <c:pt idx="22">
                  <c:v>-12082</c:v>
                </c:pt>
                <c:pt idx="23">
                  <c:v>-12899</c:v>
                </c:pt>
                <c:pt idx="24">
                  <c:v>-13733</c:v>
                </c:pt>
                <c:pt idx="25">
                  <c:v>-14654</c:v>
                </c:pt>
                <c:pt idx="26">
                  <c:v>-15649</c:v>
                </c:pt>
                <c:pt idx="27">
                  <c:v>-19849</c:v>
                </c:pt>
                <c:pt idx="28">
                  <c:v>-22555</c:v>
                </c:pt>
                <c:pt idx="29">
                  <c:v>-37915</c:v>
                </c:pt>
              </c:numCache>
            </c:numRef>
          </c:val>
          <c:smooth val="1"/>
          <c:extLst>
            <c:ext xmlns:c16="http://schemas.microsoft.com/office/drawing/2014/chart" uri="{C3380CC4-5D6E-409C-BE32-E72D297353CC}">
              <c16:uniqueId val="{00000000-CDB6-4FC8-BF53-AE743684EB0D}"/>
            </c:ext>
          </c:extLst>
        </c:ser>
        <c:ser>
          <c:idx val="1"/>
          <c:order val="1"/>
          <c:tx>
            <c:strRef>
              <c:f>'Nov 25 Published MOS estimates'!$L$4</c:f>
              <c:strCache>
                <c:ptCount val="1"/>
                <c:pt idx="0">
                  <c:v>Sydney EGP</c:v>
                </c:pt>
              </c:strCache>
            </c:strRef>
          </c:tx>
          <c:spPr>
            <a:ln w="25400">
              <a:solidFill>
                <a:srgbClr val="0000FF"/>
              </a:solidFill>
              <a:prstDash val="solid"/>
            </a:ln>
          </c:spPr>
          <c:marker>
            <c:symbol val="none"/>
          </c:marker>
          <c:val>
            <c:numRef>
              <c:f>'Nov 25 Published MOS estimates'!$L$5:$L$35</c:f>
              <c:numCache>
                <c:formatCode>#,##0</c:formatCode>
                <c:ptCount val="31"/>
                <c:pt idx="0">
                  <c:v>13034.302750000001</c:v>
                </c:pt>
                <c:pt idx="1">
                  <c:v>11872.14659</c:v>
                </c:pt>
                <c:pt idx="2">
                  <c:v>11023.01197</c:v>
                </c:pt>
                <c:pt idx="3">
                  <c:v>10395.38681</c:v>
                </c:pt>
                <c:pt idx="4">
                  <c:v>10172.979660000001</c:v>
                </c:pt>
                <c:pt idx="5">
                  <c:v>9682.5331999999999</c:v>
                </c:pt>
                <c:pt idx="6">
                  <c:v>9170.4546900000005</c:v>
                </c:pt>
                <c:pt idx="7">
                  <c:v>8923.0429199999999</c:v>
                </c:pt>
                <c:pt idx="8">
                  <c:v>8447.41014</c:v>
                </c:pt>
                <c:pt idx="9">
                  <c:v>7885.9193599999999</c:v>
                </c:pt>
                <c:pt idx="10">
                  <c:v>6769.36697</c:v>
                </c:pt>
                <c:pt idx="11">
                  <c:v>6203.3918700000004</c:v>
                </c:pt>
                <c:pt idx="12">
                  <c:v>5142.8747000000003</c:v>
                </c:pt>
                <c:pt idx="13">
                  <c:v>4831.7888599999997</c:v>
                </c:pt>
                <c:pt idx="14">
                  <c:v>4566.3533200000002</c:v>
                </c:pt>
                <c:pt idx="15">
                  <c:v>4278.3774599999997</c:v>
                </c:pt>
                <c:pt idx="16">
                  <c:v>3992.4666000000002</c:v>
                </c:pt>
                <c:pt idx="17">
                  <c:v>3689.1867200000002</c:v>
                </c:pt>
                <c:pt idx="18">
                  <c:v>3551.40823</c:v>
                </c:pt>
                <c:pt idx="19">
                  <c:v>3420.1882500000002</c:v>
                </c:pt>
                <c:pt idx="20">
                  <c:v>3220.7022400000001</c:v>
                </c:pt>
                <c:pt idx="21">
                  <c:v>3115.7328200000002</c:v>
                </c:pt>
                <c:pt idx="22">
                  <c:v>2868.1855099999998</c:v>
                </c:pt>
                <c:pt idx="23">
                  <c:v>2751.17515</c:v>
                </c:pt>
                <c:pt idx="24">
                  <c:v>2446.9128999999998</c:v>
                </c:pt>
                <c:pt idx="25">
                  <c:v>2247.54063</c:v>
                </c:pt>
                <c:pt idx="26">
                  <c:v>1952.25188</c:v>
                </c:pt>
                <c:pt idx="27">
                  <c:v>602.52679000000001</c:v>
                </c:pt>
                <c:pt idx="28">
                  <c:v>-1099.1753000000001</c:v>
                </c:pt>
                <c:pt idx="29">
                  <c:v>-11820.57641</c:v>
                </c:pt>
              </c:numCache>
            </c:numRef>
          </c:val>
          <c:smooth val="1"/>
          <c:extLst>
            <c:ext xmlns:c16="http://schemas.microsoft.com/office/drawing/2014/chart" uri="{C3380CC4-5D6E-409C-BE32-E72D297353CC}">
              <c16:uniqueId val="{00000001-CDB6-4FC8-BF53-AE743684EB0D}"/>
            </c:ext>
          </c:extLst>
        </c:ser>
        <c:ser>
          <c:idx val="2"/>
          <c:order val="2"/>
          <c:tx>
            <c:strRef>
              <c:f>'Nov 25 Published MOS estimates'!$M$4</c:f>
              <c:strCache>
                <c:ptCount val="1"/>
                <c:pt idx="0">
                  <c:v>Adelaide MAP</c:v>
                </c:pt>
              </c:strCache>
            </c:strRef>
          </c:tx>
          <c:spPr>
            <a:ln w="25400">
              <a:solidFill>
                <a:srgbClr val="FFC322"/>
              </a:solidFill>
              <a:prstDash val="solid"/>
            </a:ln>
          </c:spPr>
          <c:marker>
            <c:symbol val="none"/>
          </c:marker>
          <c:val>
            <c:numRef>
              <c:f>'Nov 25 Published MOS estimates'!$M$5:$M$35</c:f>
              <c:numCache>
                <c:formatCode>#,##0</c:formatCode>
                <c:ptCount val="31"/>
                <c:pt idx="0">
                  <c:v>12729</c:v>
                </c:pt>
                <c:pt idx="1">
                  <c:v>7441</c:v>
                </c:pt>
                <c:pt idx="2">
                  <c:v>6593</c:v>
                </c:pt>
                <c:pt idx="3">
                  <c:v>5677</c:v>
                </c:pt>
                <c:pt idx="4">
                  <c:v>4643</c:v>
                </c:pt>
                <c:pt idx="5">
                  <c:v>3885</c:v>
                </c:pt>
                <c:pt idx="6">
                  <c:v>3088</c:v>
                </c:pt>
                <c:pt idx="7">
                  <c:v>2591</c:v>
                </c:pt>
                <c:pt idx="8">
                  <c:v>2432</c:v>
                </c:pt>
                <c:pt idx="9">
                  <c:v>2077</c:v>
                </c:pt>
                <c:pt idx="10">
                  <c:v>1560</c:v>
                </c:pt>
                <c:pt idx="11">
                  <c:v>1347</c:v>
                </c:pt>
                <c:pt idx="12">
                  <c:v>1020</c:v>
                </c:pt>
                <c:pt idx="13">
                  <c:v>903</c:v>
                </c:pt>
                <c:pt idx="14">
                  <c:v>580</c:v>
                </c:pt>
                <c:pt idx="15">
                  <c:v>355</c:v>
                </c:pt>
                <c:pt idx="16">
                  <c:v>169</c:v>
                </c:pt>
                <c:pt idx="17">
                  <c:v>46</c:v>
                </c:pt>
                <c:pt idx="18">
                  <c:v>-118</c:v>
                </c:pt>
                <c:pt idx="19">
                  <c:v>-404</c:v>
                </c:pt>
                <c:pt idx="20">
                  <c:v>-606</c:v>
                </c:pt>
                <c:pt idx="21">
                  <c:v>-798</c:v>
                </c:pt>
                <c:pt idx="22">
                  <c:v>-962</c:v>
                </c:pt>
                <c:pt idx="23">
                  <c:v>-1173</c:v>
                </c:pt>
                <c:pt idx="24">
                  <c:v>-1383</c:v>
                </c:pt>
                <c:pt idx="25">
                  <c:v>-1703</c:v>
                </c:pt>
                <c:pt idx="26">
                  <c:v>-2117</c:v>
                </c:pt>
                <c:pt idx="27">
                  <c:v>-2506</c:v>
                </c:pt>
                <c:pt idx="28">
                  <c:v>-2848</c:v>
                </c:pt>
                <c:pt idx="29">
                  <c:v>-6928</c:v>
                </c:pt>
              </c:numCache>
            </c:numRef>
          </c:val>
          <c:smooth val="1"/>
          <c:extLst>
            <c:ext xmlns:c16="http://schemas.microsoft.com/office/drawing/2014/chart" uri="{C3380CC4-5D6E-409C-BE32-E72D297353CC}">
              <c16:uniqueId val="{00000002-CDB6-4FC8-BF53-AE743684EB0D}"/>
            </c:ext>
          </c:extLst>
        </c:ser>
        <c:ser>
          <c:idx val="3"/>
          <c:order val="3"/>
          <c:tx>
            <c:strRef>
              <c:f>'Nov 25 Published MOS estimates'!$N$4</c:f>
              <c:strCache>
                <c:ptCount val="1"/>
                <c:pt idx="0">
                  <c:v>Adelaide SEAGas</c:v>
                </c:pt>
              </c:strCache>
            </c:strRef>
          </c:tx>
          <c:spPr>
            <a:ln w="25400">
              <a:solidFill>
                <a:srgbClr val="FF6600"/>
              </a:solidFill>
              <a:prstDash val="solid"/>
            </a:ln>
          </c:spPr>
          <c:marker>
            <c:symbol val="none"/>
          </c:marker>
          <c:val>
            <c:numRef>
              <c:f>'Nov 25 Published MOS estimates'!$N$5:$N$35</c:f>
              <c:numCache>
                <c:formatCode>#,##0</c:formatCode>
                <c:ptCount val="31"/>
                <c:pt idx="0">
                  <c:v>524</c:v>
                </c:pt>
                <c:pt idx="1">
                  <c:v>203</c:v>
                </c:pt>
                <c:pt idx="2">
                  <c:v>148</c:v>
                </c:pt>
                <c:pt idx="3">
                  <c:v>140</c:v>
                </c:pt>
                <c:pt idx="4">
                  <c:v>111</c:v>
                </c:pt>
                <c:pt idx="5">
                  <c:v>89</c:v>
                </c:pt>
                <c:pt idx="6">
                  <c:v>75</c:v>
                </c:pt>
                <c:pt idx="7">
                  <c:v>73</c:v>
                </c:pt>
                <c:pt idx="8">
                  <c:v>61</c:v>
                </c:pt>
                <c:pt idx="9">
                  <c:v>49</c:v>
                </c:pt>
                <c:pt idx="10">
                  <c:v>32</c:v>
                </c:pt>
                <c:pt idx="11">
                  <c:v>14</c:v>
                </c:pt>
                <c:pt idx="12">
                  <c:v>6</c:v>
                </c:pt>
                <c:pt idx="13">
                  <c:v>-4</c:v>
                </c:pt>
                <c:pt idx="14">
                  <c:v>-65</c:v>
                </c:pt>
                <c:pt idx="15">
                  <c:v>-160</c:v>
                </c:pt>
                <c:pt idx="16">
                  <c:v>-292</c:v>
                </c:pt>
                <c:pt idx="17">
                  <c:v>-396</c:v>
                </c:pt>
                <c:pt idx="18">
                  <c:v>-653</c:v>
                </c:pt>
                <c:pt idx="19">
                  <c:v>-935</c:v>
                </c:pt>
                <c:pt idx="20">
                  <c:v>-1196</c:v>
                </c:pt>
                <c:pt idx="21">
                  <c:v>-1633</c:v>
                </c:pt>
                <c:pt idx="22">
                  <c:v>-1960</c:v>
                </c:pt>
                <c:pt idx="23">
                  <c:v>-2144</c:v>
                </c:pt>
                <c:pt idx="24">
                  <c:v>-2584</c:v>
                </c:pt>
                <c:pt idx="25">
                  <c:v>-3138</c:v>
                </c:pt>
                <c:pt idx="26">
                  <c:v>-3734</c:v>
                </c:pt>
                <c:pt idx="27">
                  <c:v>-4718</c:v>
                </c:pt>
                <c:pt idx="28">
                  <c:v>-5478</c:v>
                </c:pt>
                <c:pt idx="29">
                  <c:v>-9897</c:v>
                </c:pt>
              </c:numCache>
            </c:numRef>
          </c:val>
          <c:smooth val="1"/>
          <c:extLst>
            <c:ext xmlns:c16="http://schemas.microsoft.com/office/drawing/2014/chart" uri="{C3380CC4-5D6E-409C-BE32-E72D297353CC}">
              <c16:uniqueId val="{00000003-CDB6-4FC8-BF53-AE743684EB0D}"/>
            </c:ext>
          </c:extLst>
        </c:ser>
        <c:ser>
          <c:idx val="4"/>
          <c:order val="4"/>
          <c:tx>
            <c:strRef>
              <c:f>'Nov 25 Published MOS estimates'!$O$4</c:f>
              <c:strCache>
                <c:ptCount val="1"/>
                <c:pt idx="0">
                  <c:v>Brisbane RBP</c:v>
                </c:pt>
              </c:strCache>
            </c:strRef>
          </c:tx>
          <c:marker>
            <c:symbol val="none"/>
          </c:marker>
          <c:val>
            <c:numRef>
              <c:f>'Nov 25 Published MOS estimates'!$O$5:$O$35</c:f>
              <c:numCache>
                <c:formatCode>#,##0</c:formatCode>
                <c:ptCount val="31"/>
                <c:pt idx="0">
                  <c:v>6003</c:v>
                </c:pt>
                <c:pt idx="1">
                  <c:v>3452</c:v>
                </c:pt>
                <c:pt idx="2">
                  <c:v>2591</c:v>
                </c:pt>
                <c:pt idx="3">
                  <c:v>2135</c:v>
                </c:pt>
                <c:pt idx="4">
                  <c:v>1810</c:v>
                </c:pt>
                <c:pt idx="5">
                  <c:v>1506</c:v>
                </c:pt>
                <c:pt idx="6">
                  <c:v>1220</c:v>
                </c:pt>
                <c:pt idx="7">
                  <c:v>990</c:v>
                </c:pt>
                <c:pt idx="8">
                  <c:v>815</c:v>
                </c:pt>
                <c:pt idx="9">
                  <c:v>760</c:v>
                </c:pt>
                <c:pt idx="10">
                  <c:v>679</c:v>
                </c:pt>
                <c:pt idx="11">
                  <c:v>595</c:v>
                </c:pt>
                <c:pt idx="12">
                  <c:v>442</c:v>
                </c:pt>
                <c:pt idx="13">
                  <c:v>396</c:v>
                </c:pt>
                <c:pt idx="14">
                  <c:v>345</c:v>
                </c:pt>
                <c:pt idx="15">
                  <c:v>179</c:v>
                </c:pt>
                <c:pt idx="16">
                  <c:v>87</c:v>
                </c:pt>
                <c:pt idx="17">
                  <c:v>-114</c:v>
                </c:pt>
                <c:pt idx="18">
                  <c:v>-256</c:v>
                </c:pt>
                <c:pt idx="19">
                  <c:v>-374</c:v>
                </c:pt>
                <c:pt idx="20">
                  <c:v>-426</c:v>
                </c:pt>
                <c:pt idx="21">
                  <c:v>-581</c:v>
                </c:pt>
                <c:pt idx="22">
                  <c:v>-743</c:v>
                </c:pt>
                <c:pt idx="23">
                  <c:v>-824</c:v>
                </c:pt>
                <c:pt idx="24">
                  <c:v>-961</c:v>
                </c:pt>
                <c:pt idx="25">
                  <c:v>-1050</c:v>
                </c:pt>
                <c:pt idx="26">
                  <c:v>-1279</c:v>
                </c:pt>
                <c:pt idx="27">
                  <c:v>-1467</c:v>
                </c:pt>
                <c:pt idx="28">
                  <c:v>-1836</c:v>
                </c:pt>
                <c:pt idx="29">
                  <c:v>-13605</c:v>
                </c:pt>
              </c:numCache>
            </c:numRef>
          </c:val>
          <c:smooth val="0"/>
          <c:extLst>
            <c:ext xmlns:c16="http://schemas.microsoft.com/office/drawing/2014/chart" uri="{C3380CC4-5D6E-409C-BE32-E72D297353CC}">
              <c16:uniqueId val="{00000004-CDB6-4FC8-BF53-AE743684EB0D}"/>
            </c:ext>
          </c:extLst>
        </c:ser>
        <c:dLbls>
          <c:showLegendKey val="0"/>
          <c:showVal val="0"/>
          <c:showCatName val="0"/>
          <c:showSerName val="0"/>
          <c:showPercent val="0"/>
          <c:showBubbleSize val="0"/>
        </c:dLbls>
        <c:smooth val="0"/>
        <c:axId val="664702288"/>
        <c:axId val="221762496"/>
      </c:lineChart>
      <c:catAx>
        <c:axId val="664702288"/>
        <c:scaling>
          <c:orientation val="minMax"/>
        </c:scaling>
        <c:delete val="0"/>
        <c:axPos val="b"/>
        <c:title>
          <c:tx>
            <c:rich>
              <a:bodyPr/>
              <a:lstStyle/>
              <a:p>
                <a:pPr>
                  <a:defRPr sz="800" b="0" i="0" u="none" strike="noStrike" baseline="0">
                    <a:solidFill>
                      <a:srgbClr val="000000"/>
                    </a:solidFill>
                    <a:latin typeface="Arial"/>
                    <a:ea typeface="Arial"/>
                    <a:cs typeface="Arial"/>
                  </a:defRPr>
                </a:pPr>
                <a:r>
                  <a:rPr lang="en-AU"/>
                  <a:t>Day in MOS period</a:t>
                </a:r>
              </a:p>
            </c:rich>
          </c:tx>
          <c:layout>
            <c:manualLayout>
              <c:xMode val="edge"/>
              <c:yMode val="edge"/>
              <c:x val="0.46102452710652547"/>
              <c:y val="0.9374355185074007"/>
            </c:manualLayout>
          </c:layout>
          <c:overlay val="0"/>
          <c:spPr>
            <a:noFill/>
            <a:ln w="25400">
              <a:noFill/>
            </a:ln>
          </c:spPr>
        </c:title>
        <c:numFmt formatCode="General" sourceLinked="1"/>
        <c:majorTickMark val="out"/>
        <c:minorTickMark val="none"/>
        <c:tickLblPos val="nextTo"/>
        <c:spPr>
          <a:ln w="3175">
            <a:solidFill>
              <a:srgbClr val="003366"/>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21762496"/>
        <c:crosses val="autoZero"/>
        <c:auto val="1"/>
        <c:lblAlgn val="ctr"/>
        <c:lblOffset val="100"/>
        <c:tickLblSkip val="10"/>
        <c:tickMarkSkip val="5"/>
        <c:noMultiLvlLbl val="0"/>
      </c:catAx>
      <c:valAx>
        <c:axId val="221762496"/>
        <c:scaling>
          <c:orientation val="minMax"/>
        </c:scaling>
        <c:delete val="0"/>
        <c:axPos val="l"/>
        <c:majorGridlines>
          <c:spPr>
            <a:ln w="3175">
              <a:solidFill>
                <a:srgbClr val="C0C0C0"/>
              </a:solidFill>
              <a:prstDash val="solid"/>
            </a:ln>
          </c:spPr>
        </c:majorGridlines>
        <c:title>
          <c:tx>
            <c:rich>
              <a:bodyPr/>
              <a:lstStyle/>
              <a:p>
                <a:pPr>
                  <a:defRPr sz="800" b="1" i="0" u="none" strike="noStrike" baseline="0">
                    <a:solidFill>
                      <a:srgbClr val="000000"/>
                    </a:solidFill>
                    <a:latin typeface="Arial"/>
                    <a:ea typeface="Arial"/>
                    <a:cs typeface="Arial"/>
                  </a:defRPr>
                </a:pPr>
                <a:r>
                  <a:rPr lang="en-AU"/>
                  <a:t>GJ/d</a:t>
                </a:r>
              </a:p>
            </c:rich>
          </c:tx>
          <c:layout>
            <c:manualLayout>
              <c:xMode val="edge"/>
              <c:yMode val="edge"/>
              <c:x val="8.5091410987419673E-3"/>
              <c:y val="0.41317908575211093"/>
            </c:manualLayout>
          </c:layout>
          <c:overlay val="0"/>
          <c:spPr>
            <a:noFill/>
            <a:ln w="25400">
              <a:noFill/>
            </a:ln>
          </c:spPr>
        </c:title>
        <c:numFmt formatCode="#,##0" sourceLinked="1"/>
        <c:majorTickMark val="out"/>
        <c:minorTickMark val="none"/>
        <c:tickLblPos val="nextTo"/>
        <c:spPr>
          <a:ln w="3175">
            <a:solidFill>
              <a:srgbClr val="003366"/>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4702288"/>
        <c:crosses val="autoZero"/>
        <c:crossBetween val="between"/>
      </c:valAx>
      <c:spPr>
        <a:solidFill>
          <a:srgbClr val="FFFFFF"/>
        </a:solidFill>
        <a:ln w="12700">
          <a:solidFill>
            <a:srgbClr val="808080"/>
          </a:solidFill>
          <a:prstDash val="solid"/>
        </a:ln>
      </c:spPr>
    </c:plotArea>
    <c:legend>
      <c:legendPos val="r"/>
      <c:layout>
        <c:manualLayout>
          <c:xMode val="edge"/>
          <c:yMode val="edge"/>
          <c:x val="0.21826273870938545"/>
          <c:y val="0.74157280193348263"/>
          <c:w val="0.66537559960177406"/>
          <c:h val="0.14234619499542034"/>
        </c:manualLayout>
      </c:layout>
      <c:overlay val="0"/>
      <c:spPr>
        <a:solidFill>
          <a:srgbClr val="FFFFFF"/>
        </a:solidFill>
        <a:ln w="3175">
          <a:solidFill>
            <a:srgbClr val="000000"/>
          </a:solidFill>
          <a:prstDash val="solid"/>
        </a:ln>
      </c:spPr>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28574</xdr:rowOff>
    </xdr:from>
    <xdr:to>
      <xdr:col>9</xdr:col>
      <xdr:colOff>438150</xdr:colOff>
      <xdr:row>47</xdr:row>
      <xdr:rowOff>142875</xdr:rowOff>
    </xdr:to>
    <xdr:sp macro="" textlink="">
      <xdr:nvSpPr>
        <xdr:cNvPr id="2" name="TextBox 1">
          <a:extLst>
            <a:ext uri="{FF2B5EF4-FFF2-40B4-BE49-F238E27FC236}">
              <a16:creationId xmlns:a16="http://schemas.microsoft.com/office/drawing/2014/main" id="{AD6A1628-F964-4157-8975-1558783EC0AF}"/>
            </a:ext>
          </a:extLst>
        </xdr:cNvPr>
        <xdr:cNvSpPr txBox="1"/>
      </xdr:nvSpPr>
      <xdr:spPr>
        <a:xfrm>
          <a:off x="19050" y="28574"/>
          <a:ext cx="5905500" cy="7724776"/>
        </a:xfrm>
        <a:prstGeom prst="rect">
          <a:avLst/>
        </a:prstGeom>
        <a:ln>
          <a:solidFill>
            <a:schemeClr val="tx2"/>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pPr>
            <a:spcAft>
              <a:spcPts val="3000"/>
            </a:spcAft>
          </a:pPr>
          <a:r>
            <a:rPr lang="en-AU" sz="4400" b="1" kern="1200">
              <a:solidFill>
                <a:srgbClr val="222324"/>
              </a:solidFill>
              <a:effectLst/>
              <a:latin typeface="Century Gothic" panose="020B0502020202020204" pitchFamily="34" charset="0"/>
              <a:ea typeface="+mj-ea"/>
              <a:cs typeface="+mj-cs"/>
            </a:rPr>
            <a:t>Important notice</a:t>
          </a:r>
        </a:p>
        <a:p>
          <a:pPr>
            <a:lnSpc>
              <a:spcPct val="110000"/>
            </a:lnSpc>
            <a:spcBef>
              <a:spcPts val="1500"/>
            </a:spcBef>
            <a:spcAft>
              <a:spcPts val="300"/>
            </a:spcAft>
          </a:pPr>
          <a:r>
            <a:rPr lang="en-AU" sz="1400" b="1" cap="all">
              <a:solidFill>
                <a:srgbClr val="222324"/>
              </a:solidFill>
              <a:effectLst/>
              <a:latin typeface="Century Gothic" panose="020B0502020202020204" pitchFamily="34" charset="0"/>
              <a:ea typeface="Batang"/>
              <a:cs typeface="Times New Roman" panose="02020603050405020304" pitchFamily="18" charset="0"/>
            </a:rPr>
            <a:t>Purpose </a:t>
          </a:r>
        </a:p>
        <a:p>
          <a:pPr>
            <a:lnSpc>
              <a:spcPct val="110000"/>
            </a:lnSpc>
            <a:spcBef>
              <a:spcPts val="500"/>
            </a:spcBef>
            <a:spcAft>
              <a:spcPts val="300"/>
            </a:spcAft>
          </a:pPr>
          <a:r>
            <a:rPr lang="en-AU" sz="1100">
              <a:solidFill>
                <a:srgbClr val="222324"/>
              </a:solidFill>
              <a:effectLst/>
              <a:latin typeface="Segoe UI Semilight" panose="020B0402040204020203" pitchFamily="34" charset="0"/>
              <a:ea typeface="Batang"/>
              <a:cs typeface="Times New Roman" panose="02020603050405020304" pitchFamily="18" charset="0"/>
            </a:rPr>
            <a:t>This document has been prepared for the sole purpose of the Short Term Trading Market (‘STTM’) in accordance with rule 397 of the National Gas Rules (STTM rules).</a:t>
          </a:r>
        </a:p>
        <a:p>
          <a:pPr>
            <a:lnSpc>
              <a:spcPct val="110000"/>
            </a:lnSpc>
            <a:spcBef>
              <a:spcPts val="1500"/>
            </a:spcBef>
            <a:spcAft>
              <a:spcPts val="300"/>
            </a:spcAft>
          </a:pPr>
          <a:r>
            <a:rPr lang="en-AU" sz="1400" b="1" cap="all">
              <a:solidFill>
                <a:srgbClr val="222324"/>
              </a:solidFill>
              <a:effectLst/>
              <a:latin typeface="Century Gothic" panose="020B0502020202020204" pitchFamily="34" charset="0"/>
              <a:ea typeface="Batang"/>
              <a:cs typeface="Times New Roman" panose="02020603050405020304" pitchFamily="18" charset="0"/>
            </a:rPr>
            <a:t>Disclaimer</a:t>
          </a:r>
        </a:p>
        <a:p>
          <a:pPr>
            <a:lnSpc>
              <a:spcPct val="115000"/>
            </a:lnSpc>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AEMO has made every reasonable effort to ensure the quality of the information in this publication but cannot guarantee that information, forecasts and assumptions are accurate, complete or appropriate for your circumstances.  This publication does not include all of the information that an investor, participant or potential participant in the STTM might require, and does not amount to a recommendation of any investment. </a:t>
          </a:r>
        </a:p>
        <a:p>
          <a:pPr>
            <a:lnSpc>
              <a:spcPct val="115000"/>
            </a:lnSpc>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Anyone proposing to use the information in this publication (which includes information and forecasts from third parties) should independently verify its accuracy, completeness and suitability for purpose, and obtain independent and specific advice from appropriate experts. </a:t>
          </a:r>
        </a:p>
        <a:p>
          <a:pPr>
            <a:lnSpc>
              <a:spcPct val="115000"/>
            </a:lnSpc>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Accordingly, to the maximum extent permitted by law, AEMO and its officers, employees and consultants involved in the preparation of this publication:</a:t>
          </a:r>
        </a:p>
        <a:p>
          <a:pPr marL="342900" lvl="0" indent="-342900">
            <a:lnSpc>
              <a:spcPts val="1500"/>
            </a:lnSpc>
            <a:spcAft>
              <a:spcPts val="900"/>
            </a:spcAft>
            <a:buFont typeface="Symbol" panose="05050102010706020507" pitchFamily="18" charset="2"/>
            <a:buChar char=""/>
          </a:pPr>
          <a:r>
            <a:rPr lang="en-AU" sz="1100">
              <a:solidFill>
                <a:srgbClr val="222324"/>
              </a:solidFill>
              <a:effectLst/>
              <a:latin typeface="Segoe UI Semilight" panose="020B0402040204020203" pitchFamily="34" charset="0"/>
              <a:ea typeface="Batang"/>
              <a:cs typeface="Arial Unicode MS"/>
            </a:rPr>
            <a:t>make no representation or warranty, express or implied, as to the currency, accuracy, reliability or completeness of the information in this publication; and</a:t>
          </a:r>
        </a:p>
        <a:p>
          <a:pPr marL="342900" lvl="0" indent="-342900">
            <a:lnSpc>
              <a:spcPct val="115000"/>
            </a:lnSpc>
            <a:spcAft>
              <a:spcPts val="900"/>
            </a:spcAft>
            <a:buFont typeface="Symbol" panose="05050102010706020507" pitchFamily="18" charset="2"/>
            <a:buChar char=""/>
          </a:pPr>
          <a:r>
            <a:rPr lang="en-AU" sz="1100">
              <a:solidFill>
                <a:srgbClr val="222324"/>
              </a:solidFill>
              <a:effectLst/>
              <a:latin typeface="Segoe UI Semilight" panose="020B0402040204020203" pitchFamily="34" charset="0"/>
              <a:ea typeface="Batang"/>
              <a:cs typeface="Arial Unicode MS"/>
            </a:rPr>
            <a:t>are not liable (whether by reason of negligence or otherwise) for any statements, opinions, information or other matters contained in or derived from this publication, or any omissions from it, or in respect of a person’s use of the information in this publication.</a:t>
          </a:r>
        </a:p>
        <a:p>
          <a:pPr>
            <a:lnSpc>
              <a:spcPct val="115000"/>
            </a:lnSpc>
            <a:spcBef>
              <a:spcPts val="565"/>
            </a:spcBef>
            <a:spcAft>
              <a:spcPts val="285"/>
            </a:spcAft>
          </a:pPr>
          <a:r>
            <a:rPr lang="en-AU" sz="1400" b="1" cap="all">
              <a:solidFill>
                <a:srgbClr val="222324"/>
              </a:solidFill>
              <a:effectLst/>
              <a:latin typeface="Century Gothic" panose="020B0502020202020204" pitchFamily="34" charset="0"/>
              <a:ea typeface="Batang"/>
              <a:cs typeface="Times New Roman" panose="02020603050405020304" pitchFamily="18" charset="0"/>
            </a:rPr>
            <a:t>Copyright</a:t>
          </a:r>
          <a:r>
            <a:rPr lang="en-AU" sz="1100" b="1">
              <a:solidFill>
                <a:srgbClr val="948671"/>
              </a:solidFill>
              <a:effectLst/>
              <a:latin typeface="Arial" panose="020B0604020202020204" pitchFamily="34" charset="0"/>
              <a:ea typeface="Times New Roman" panose="02020603050405020304" pitchFamily="18" charset="0"/>
              <a:cs typeface="Times New Roman" panose="02020603050405020304" pitchFamily="18" charset="0"/>
            </a:rPr>
            <a:t> </a:t>
          </a:r>
        </a:p>
        <a:p>
          <a:pPr>
            <a:lnSpc>
              <a:spcPct val="115000"/>
            </a:lnSpc>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 2025 Australian Energy Market Operator Limited.  The material in this publication may be used in accordance with the </a:t>
          </a:r>
          <a:r>
            <a:rPr lang="en-AU" sz="1100" u="sng">
              <a:solidFill>
                <a:srgbClr val="222324"/>
              </a:solidFill>
              <a:effectLst/>
              <a:latin typeface="Segoe UI Semilight" panose="020B0402040204020203" pitchFamily="34" charset="0"/>
              <a:ea typeface="Batang"/>
              <a:cs typeface="Arial Unicode MS"/>
              <a:hlinkClick xmlns:r="http://schemas.openxmlformats.org/officeDocument/2006/relationships" r:id="">
                <a:extLst>
                  <a:ext uri="{A12FA001-AC4F-418D-AE19-62706E023703}">
                    <ahyp:hlinkClr xmlns:ahyp="http://schemas.microsoft.com/office/drawing/2018/hyperlinkcolor" val="tx"/>
                  </a:ext>
                </a:extLst>
              </a:hlinkClick>
            </a:rPr>
            <a:t>copyright permissions</a:t>
          </a:r>
          <a:r>
            <a:rPr lang="en-AU" sz="1100">
              <a:solidFill>
                <a:srgbClr val="222324"/>
              </a:solidFill>
              <a:effectLst/>
              <a:latin typeface="Segoe UI Semilight" panose="020B0402040204020203" pitchFamily="34" charset="0"/>
              <a:ea typeface="Batang"/>
              <a:cs typeface="Arial Unicode MS"/>
            </a:rPr>
            <a:t> on AEMO’s website.</a:t>
          </a:r>
        </a:p>
        <a:p>
          <a:pPr marL="342900" lvl="0" indent="-342900">
            <a:lnSpc>
              <a:spcPct val="115000"/>
            </a:lnSpc>
            <a:spcAft>
              <a:spcPts val="900"/>
            </a:spcAft>
            <a:buFont typeface="Symbol" panose="05050102010706020507" pitchFamily="18" charset="2"/>
            <a:buChar char=""/>
          </a:pPr>
          <a:endParaRPr lang="en-AU" sz="1100">
            <a:solidFill>
              <a:srgbClr val="222324"/>
            </a:solidFill>
            <a:effectLst/>
            <a:latin typeface="Segoe UI Semilight" panose="020B0402040204020203" pitchFamily="34" charset="0"/>
            <a:ea typeface="Batang"/>
            <a:cs typeface="Arial Unicode MS"/>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0.44793</cdr:x>
      <cdr:y>0.06091</cdr:y>
    </cdr:from>
    <cdr:to>
      <cdr:x>0.69108</cdr:x>
      <cdr:y>0.11343</cdr:y>
    </cdr:to>
    <cdr:sp macro="" textlink="">
      <cdr:nvSpPr>
        <cdr:cNvPr id="23553" name="Text Box 1025"/>
        <cdr:cNvSpPr txBox="1">
          <a:spLocks xmlns:a="http://schemas.openxmlformats.org/drawingml/2006/main" noChangeArrowheads="1"/>
        </cdr:cNvSpPr>
      </cdr:nvSpPr>
      <cdr:spPr bwMode="auto">
        <a:xfrm xmlns:a="http://schemas.openxmlformats.org/drawingml/2006/main">
          <a:off x="1962104" y="220145"/>
          <a:ext cx="1065089" cy="1898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1">
            <a:defRPr sz="1000"/>
          </a:pPr>
          <a:r>
            <a:rPr lang="en-AU" sz="800" b="1" i="0" strike="noStrike">
              <a:solidFill>
                <a:srgbClr val="003366"/>
              </a:solidFill>
              <a:latin typeface="Arial"/>
              <a:cs typeface="Arial"/>
            </a:rPr>
            <a:t>MOS Increase</a:t>
          </a:r>
        </a:p>
      </cdr:txBody>
    </cdr:sp>
  </cdr:relSizeAnchor>
  <cdr:relSizeAnchor xmlns:cdr="http://schemas.openxmlformats.org/drawingml/2006/chartDrawing">
    <cdr:from>
      <cdr:x>0.43114</cdr:x>
      <cdr:y>0.67127</cdr:y>
    </cdr:from>
    <cdr:to>
      <cdr:x>0.72053</cdr:x>
      <cdr:y>0.72908</cdr:y>
    </cdr:to>
    <cdr:sp macro="" textlink="">
      <cdr:nvSpPr>
        <cdr:cNvPr id="23554" name="Text Box 1026"/>
        <cdr:cNvSpPr txBox="1">
          <a:spLocks xmlns:a="http://schemas.openxmlformats.org/drawingml/2006/main" noChangeArrowheads="1"/>
        </cdr:cNvSpPr>
      </cdr:nvSpPr>
      <cdr:spPr bwMode="auto">
        <a:xfrm xmlns:a="http://schemas.openxmlformats.org/drawingml/2006/main">
          <a:off x="1888566" y="2426289"/>
          <a:ext cx="1267638" cy="20895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1">
            <a:defRPr sz="1000"/>
          </a:pPr>
          <a:r>
            <a:rPr lang="en-AU" sz="800" b="1" i="0" strike="noStrike">
              <a:solidFill>
                <a:srgbClr val="003366"/>
              </a:solidFill>
              <a:latin typeface="Arial"/>
              <a:cs typeface="Arial"/>
            </a:rPr>
            <a:t>MOS Decrease</a:t>
          </a:r>
        </a:p>
      </cdr:txBody>
    </cdr:sp>
  </cdr:relSizeAnchor>
</c:userShapes>
</file>

<file path=xl/drawings/drawing11.xml><?xml version="1.0" encoding="utf-8"?>
<c:userShapes xmlns:c="http://schemas.openxmlformats.org/drawingml/2006/chart">
  <cdr:relSizeAnchor xmlns:cdr="http://schemas.openxmlformats.org/drawingml/2006/chartDrawing">
    <cdr:from>
      <cdr:x>0.48432</cdr:x>
      <cdr:y>0.09101</cdr:y>
    </cdr:from>
    <cdr:to>
      <cdr:x>0.74321</cdr:x>
      <cdr:y>0.14278</cdr:y>
    </cdr:to>
    <cdr:sp macro="" textlink="">
      <cdr:nvSpPr>
        <cdr:cNvPr id="24577" name="Text Box 1"/>
        <cdr:cNvSpPr txBox="1">
          <a:spLocks xmlns:a="http://schemas.openxmlformats.org/drawingml/2006/main" noChangeArrowheads="1"/>
        </cdr:cNvSpPr>
      </cdr:nvSpPr>
      <cdr:spPr bwMode="auto">
        <a:xfrm xmlns:a="http://schemas.openxmlformats.org/drawingml/2006/main">
          <a:off x="2002758" y="283815"/>
          <a:ext cx="1154621" cy="18178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n-AU" sz="800" b="1" i="0" strike="noStrike">
              <a:solidFill>
                <a:srgbClr val="003366"/>
              </a:solidFill>
              <a:latin typeface="Arial"/>
              <a:cs typeface="Arial"/>
            </a:rPr>
            <a:t>MOS</a:t>
          </a:r>
          <a:r>
            <a:rPr lang="en-AU" sz="800" b="1" i="0" strike="noStrike" baseline="0">
              <a:solidFill>
                <a:srgbClr val="003366"/>
              </a:solidFill>
              <a:latin typeface="Arial"/>
              <a:cs typeface="Arial"/>
            </a:rPr>
            <a:t> In</a:t>
          </a:r>
          <a:r>
            <a:rPr lang="en-AU" sz="800" b="1" i="0" strike="noStrike">
              <a:solidFill>
                <a:srgbClr val="003366"/>
              </a:solidFill>
              <a:latin typeface="Arial"/>
              <a:cs typeface="Arial"/>
            </a:rPr>
            <a:t>crease</a:t>
          </a:r>
        </a:p>
      </cdr:txBody>
    </cdr:sp>
  </cdr:relSizeAnchor>
  <cdr:relSizeAnchor xmlns:cdr="http://schemas.openxmlformats.org/drawingml/2006/chartDrawing">
    <cdr:from>
      <cdr:x>0.49068</cdr:x>
      <cdr:y>0.62395</cdr:y>
    </cdr:from>
    <cdr:to>
      <cdr:x>0.74468</cdr:x>
      <cdr:y>0.67547</cdr:y>
    </cdr:to>
    <cdr:sp macro="" textlink="">
      <cdr:nvSpPr>
        <cdr:cNvPr id="24578" name="Text Box 2"/>
        <cdr:cNvSpPr txBox="1">
          <a:spLocks xmlns:a="http://schemas.openxmlformats.org/drawingml/2006/main" noChangeArrowheads="1"/>
        </cdr:cNvSpPr>
      </cdr:nvSpPr>
      <cdr:spPr bwMode="auto">
        <a:xfrm xmlns:a="http://schemas.openxmlformats.org/drawingml/2006/main">
          <a:off x="2160912" y="2068906"/>
          <a:ext cx="1118593" cy="1708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n-AU" sz="800" b="1" i="0" strike="noStrike">
              <a:solidFill>
                <a:srgbClr val="003366"/>
              </a:solidFill>
              <a:latin typeface="Arial"/>
              <a:cs typeface="Arial"/>
            </a:rPr>
            <a:t>MOS Decrease</a:t>
          </a: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378759</xdr:colOff>
      <xdr:row>63</xdr:row>
      <xdr:rowOff>38100</xdr:rowOff>
    </xdr:to>
    <xdr:sp macro="" textlink="">
      <xdr:nvSpPr>
        <xdr:cNvPr id="3" name="TextBox 2">
          <a:extLst>
            <a:ext uri="{FF2B5EF4-FFF2-40B4-BE49-F238E27FC236}">
              <a16:creationId xmlns:a16="http://schemas.microsoft.com/office/drawing/2014/main" id="{FC0833C1-F16D-4ECF-B527-30865E7B4B7B}"/>
            </a:ext>
          </a:extLst>
        </xdr:cNvPr>
        <xdr:cNvSpPr txBox="1"/>
      </xdr:nvSpPr>
      <xdr:spPr>
        <a:xfrm>
          <a:off x="0" y="0"/>
          <a:ext cx="5865159" cy="10239375"/>
        </a:xfrm>
        <a:prstGeom prst="rect">
          <a:avLst/>
        </a:prstGeom>
        <a:ln>
          <a:solidFill>
            <a:schemeClr val="tx2"/>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pPr>
            <a:spcAft>
              <a:spcPts val="3000"/>
            </a:spcAft>
          </a:pPr>
          <a:r>
            <a:rPr lang="en-AU" sz="4400" b="1" kern="1200">
              <a:solidFill>
                <a:srgbClr val="222324"/>
              </a:solidFill>
              <a:effectLst/>
              <a:latin typeface="Century Gothic" panose="020B0502020202020204" pitchFamily="34" charset="0"/>
              <a:ea typeface="+mj-ea"/>
              <a:cs typeface="+mj-cs"/>
            </a:rPr>
            <a:t>MOS Estimates</a:t>
          </a:r>
        </a:p>
        <a:p>
          <a:pPr>
            <a:lnSpc>
              <a:spcPct val="110000"/>
            </a:lnSpc>
            <a:spcBef>
              <a:spcPts val="1500"/>
            </a:spcBef>
            <a:spcAft>
              <a:spcPts val="300"/>
            </a:spcAft>
          </a:pPr>
          <a:r>
            <a:rPr lang="en-AU" sz="1400" b="1" cap="all">
              <a:solidFill>
                <a:srgbClr val="222324"/>
              </a:solidFill>
              <a:effectLst/>
              <a:latin typeface="Century Gothic" panose="020B0502020202020204" pitchFamily="34" charset="0"/>
              <a:ea typeface="Batang"/>
              <a:cs typeface="Times New Roman" panose="02020603050405020304" pitchFamily="18" charset="0"/>
            </a:rPr>
            <a:t>Introduction </a:t>
          </a:r>
        </a:p>
        <a:p>
          <a:pPr>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MOS (Market Operator Service) estimates provide a guide of the largest daily increase and decrease MOS quantities that market participants may reasonably expect for each STTM pipeline. The MOS estimate is based on historical data and therefore does not limit the quantity of MOS that may be experienced in the future.</a:t>
          </a:r>
        </a:p>
        <a:p>
          <a:pPr>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The MOS estimates also determine the value of any overrun MOS. If the MOS estimate (increase or decrease) for an STTM pipeline exceeds the total quantity of MOS offered for that pipeline (increase or decrease respectively), then any overrun MOS is paid at the weighted average price within the relevant MOS stack. Otherwise, if the total quantity of MOS offered for an STTM pipeline exceeds the MOS estimate then overrun MOS is paid at the highest priced offer within the stack.</a:t>
          </a:r>
        </a:p>
        <a:p>
          <a:pPr>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In accordance with rule 397 of the National Gas Rules (STTM Rules), AEMO publishes MOS increase and decrease estimates for each STTM pipeline prior to the commencement of each monthly MOS period. In determining the MOS estimates for each MOS period, AEMO must use the data specified in Section 5.2 (b) of the STTM Procedures.</a:t>
          </a:r>
        </a:p>
        <a:p>
          <a:pPr>
            <a:lnSpc>
              <a:spcPct val="110000"/>
            </a:lnSpc>
            <a:spcBef>
              <a:spcPts val="1500"/>
            </a:spcBef>
            <a:spcAft>
              <a:spcPts val="300"/>
            </a:spcAft>
          </a:pPr>
          <a:r>
            <a:rPr lang="en-AU" sz="1400" b="1" cap="all">
              <a:solidFill>
                <a:srgbClr val="222324"/>
              </a:solidFill>
              <a:effectLst/>
              <a:latin typeface="Century Gothic" panose="020B0502020202020204" pitchFamily="34" charset="0"/>
              <a:ea typeface="Batang"/>
              <a:cs typeface="Times New Roman" panose="02020603050405020304" pitchFamily="18" charset="0"/>
            </a:rPr>
            <a:t>mos period </a:t>
          </a:r>
        </a:p>
        <a:p>
          <a:pPr>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MOS periods are defined in section 5.1 of the STTM Procedures. The MOS estimates contained in this document relate to MOS periods: </a:t>
          </a:r>
          <a:r>
            <a:rPr lang="en-AU" sz="1100" b="1">
              <a:solidFill>
                <a:srgbClr val="FF0000"/>
              </a:solidFill>
              <a:effectLst/>
              <a:latin typeface="Segoe UI Semilight" panose="020B0402040204020203" pitchFamily="34" charset="0"/>
              <a:ea typeface="Batang"/>
              <a:cs typeface="Arial Unicode MS"/>
            </a:rPr>
            <a:t>Sep 2025, Oct 2025 and Nov 2025. </a:t>
          </a:r>
        </a:p>
        <a:p>
          <a:pPr>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The MOS quantities for each STTM pipeline and each gas day are as determined in accordance with the published methodology for determining MOS estimates, available at: https://www.aemo.com.au/energy-systems/gas/short-term-trading-market-sttm/market-operations/market-operator-services-mos  </a:t>
          </a:r>
          <a:r>
            <a:rPr lang="en-AU" sz="1100" baseline="0">
              <a:solidFill>
                <a:srgbClr val="222324"/>
              </a:solidFill>
              <a:effectLst/>
              <a:latin typeface="Segoe UI Semilight" panose="020B0402040204020203" pitchFamily="34" charset="0"/>
              <a:ea typeface="Batang"/>
              <a:cs typeface="Arial Unicode MS"/>
            </a:rPr>
            <a:t> </a:t>
          </a:r>
          <a:r>
            <a:rPr lang="en-AU" sz="1100">
              <a:solidFill>
                <a:srgbClr val="222324"/>
              </a:solidFill>
              <a:effectLst/>
              <a:latin typeface="Segoe UI Semilight" panose="020B0402040204020203" pitchFamily="34" charset="0"/>
              <a:ea typeface="Batang"/>
              <a:cs typeface="Arial Unicode MS"/>
            </a:rPr>
            <a:t>  </a:t>
          </a:r>
        </a:p>
        <a:p>
          <a:pPr marL="0" marR="0" lvl="0" indent="0" defTabSz="914400" eaLnBrk="1" fontAlgn="auto" latinLnBrk="0" hangingPunct="1">
            <a:lnSpc>
              <a:spcPct val="110000"/>
            </a:lnSpc>
            <a:spcBef>
              <a:spcPts val="1500"/>
            </a:spcBef>
            <a:spcAft>
              <a:spcPts val="300"/>
            </a:spcAft>
            <a:buClrTx/>
            <a:buSzTx/>
            <a:buFontTx/>
            <a:buNone/>
            <a:tabLst/>
            <a:defRPr/>
          </a:pPr>
          <a:r>
            <a:rPr kumimoji="0" lang="en-AU" sz="1400" b="1" i="0" u="none" strike="noStrike" kern="0" cap="all" spc="0" normalizeH="0" baseline="0" noProof="0">
              <a:ln>
                <a:noFill/>
              </a:ln>
              <a:solidFill>
                <a:srgbClr val="222324"/>
              </a:solidFill>
              <a:effectLst/>
              <a:uLnTx/>
              <a:uFillTx/>
              <a:latin typeface="Century Gothic" panose="020B0502020202020204" pitchFamily="34" charset="0"/>
              <a:ea typeface="Batang"/>
              <a:cs typeface="Times New Roman" panose="02020603050405020304" pitchFamily="18" charset="0"/>
            </a:rPr>
            <a:t>mos estimate methodology </a:t>
          </a:r>
        </a:p>
        <a:p>
          <a:pPr>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The Sydney and Adelaide STTM hubs commenced operations on 1 September 2010, while the Brisbane STTM hub commenced operations on 1 December 2011. Therefore, the MOS estimate quantities are based on ‘Method 3’ for year 6 + of an STTM hub.  This means they are derived using the actual daily MOS allocation quantities for the periods </a:t>
          </a:r>
          <a:r>
            <a:rPr lang="en-AU" sz="1100" b="1">
              <a:solidFill>
                <a:srgbClr val="FF0000"/>
              </a:solidFill>
              <a:effectLst/>
              <a:latin typeface="Segoe UI Semilight" panose="020B0402040204020203" pitchFamily="34" charset="0"/>
              <a:ea typeface="Batang"/>
              <a:cs typeface="Arial Unicode MS"/>
            </a:rPr>
            <a:t>Sep </a:t>
          </a:r>
          <a:r>
            <a:rPr lang="en-AU" sz="1100">
              <a:solidFill>
                <a:srgbClr val="222324"/>
              </a:solidFill>
              <a:effectLst/>
              <a:latin typeface="Segoe UI Semilight" panose="020B0402040204020203" pitchFamily="34" charset="0"/>
              <a:ea typeface="Batang"/>
              <a:cs typeface="Arial Unicode MS"/>
            </a:rPr>
            <a:t>from </a:t>
          </a:r>
          <a:r>
            <a:rPr lang="en-AU" sz="1100" b="1">
              <a:solidFill>
                <a:srgbClr val="FF0000"/>
              </a:solidFill>
              <a:effectLst/>
              <a:latin typeface="Segoe UI Semilight" panose="020B0402040204020203" pitchFamily="34" charset="0"/>
              <a:ea typeface="Batang"/>
              <a:cs typeface="Arial Unicode MS"/>
            </a:rPr>
            <a:t>2020</a:t>
          </a:r>
          <a:r>
            <a:rPr lang="en-AU" sz="1100">
              <a:solidFill>
                <a:srgbClr val="222324"/>
              </a:solidFill>
              <a:effectLst/>
              <a:latin typeface="Segoe UI Semilight" panose="020B0402040204020203" pitchFamily="34" charset="0"/>
              <a:ea typeface="Batang"/>
              <a:cs typeface="Arial Unicode MS"/>
            </a:rPr>
            <a:t> to </a:t>
          </a:r>
          <a:r>
            <a:rPr lang="en-AU" sz="1100" b="1">
              <a:solidFill>
                <a:srgbClr val="FF0000"/>
              </a:solidFill>
              <a:effectLst/>
              <a:latin typeface="Segoe UI Semilight" panose="020B0402040204020203" pitchFamily="34" charset="0"/>
              <a:ea typeface="Batang"/>
              <a:cs typeface="Arial Unicode MS"/>
            </a:rPr>
            <a:t>2024</a:t>
          </a:r>
          <a:r>
            <a:rPr lang="en-AU" sz="1100">
              <a:solidFill>
                <a:srgbClr val="222324"/>
              </a:solidFill>
              <a:effectLst/>
              <a:latin typeface="Segoe UI Semilight" panose="020B0402040204020203" pitchFamily="34" charset="0"/>
              <a:ea typeface="Batang"/>
              <a:cs typeface="Arial Unicode MS"/>
            </a:rPr>
            <a:t>; </a:t>
          </a:r>
          <a:r>
            <a:rPr lang="en-AU" sz="1100" b="1">
              <a:solidFill>
                <a:srgbClr val="FF0000"/>
              </a:solidFill>
              <a:effectLst/>
              <a:latin typeface="Segoe UI Semilight" panose="020B0402040204020203" pitchFamily="34" charset="0"/>
              <a:ea typeface="Batang"/>
              <a:cs typeface="Arial Unicode MS"/>
            </a:rPr>
            <a:t>Oct </a:t>
          </a:r>
          <a:r>
            <a:rPr lang="en-AU" sz="1100">
              <a:solidFill>
                <a:srgbClr val="222324"/>
              </a:solidFill>
              <a:effectLst/>
              <a:latin typeface="Segoe UI Semilight" panose="020B0402040204020203" pitchFamily="34" charset="0"/>
              <a:ea typeface="Batang"/>
              <a:cs typeface="Arial Unicode MS"/>
            </a:rPr>
            <a:t>from </a:t>
          </a:r>
          <a:r>
            <a:rPr lang="en-AU" sz="1100" b="1">
              <a:solidFill>
                <a:srgbClr val="FF0000"/>
              </a:solidFill>
              <a:effectLst/>
              <a:latin typeface="Segoe UI Semilight" panose="020B0402040204020203" pitchFamily="34" charset="0"/>
              <a:ea typeface="Batang"/>
              <a:cs typeface="Arial Unicode MS"/>
            </a:rPr>
            <a:t>2020</a:t>
          </a:r>
          <a:r>
            <a:rPr lang="en-AU" sz="1100">
              <a:solidFill>
                <a:srgbClr val="222324"/>
              </a:solidFill>
              <a:effectLst/>
              <a:latin typeface="Segoe UI Semilight" panose="020B0402040204020203" pitchFamily="34" charset="0"/>
              <a:ea typeface="Batang"/>
              <a:cs typeface="Arial Unicode MS"/>
            </a:rPr>
            <a:t> to </a:t>
          </a:r>
          <a:r>
            <a:rPr lang="en-AU" sz="1100" b="1">
              <a:solidFill>
                <a:srgbClr val="FF0000"/>
              </a:solidFill>
              <a:effectLst/>
              <a:latin typeface="Segoe UI Semilight" panose="020B0402040204020203" pitchFamily="34" charset="0"/>
              <a:ea typeface="Batang"/>
              <a:cs typeface="Arial Unicode MS"/>
            </a:rPr>
            <a:t>2024</a:t>
          </a:r>
          <a:r>
            <a:rPr lang="en-AU" sz="1100">
              <a:solidFill>
                <a:srgbClr val="222324"/>
              </a:solidFill>
              <a:effectLst/>
              <a:latin typeface="Segoe UI Semilight" panose="020B0402040204020203" pitchFamily="34" charset="0"/>
              <a:ea typeface="Batang"/>
              <a:cs typeface="Arial Unicode MS"/>
            </a:rPr>
            <a:t>; and </a:t>
          </a:r>
          <a:r>
            <a:rPr lang="en-AU" sz="1100" b="1">
              <a:solidFill>
                <a:srgbClr val="FF0000"/>
              </a:solidFill>
              <a:effectLst/>
              <a:latin typeface="Segoe UI Semilight" panose="020B0402040204020203" pitchFamily="34" charset="0"/>
              <a:ea typeface="Batang"/>
              <a:cs typeface="Arial Unicode MS"/>
            </a:rPr>
            <a:t>Nov </a:t>
          </a:r>
          <a:r>
            <a:rPr lang="en-AU" sz="1100">
              <a:solidFill>
                <a:srgbClr val="222324"/>
              </a:solidFill>
              <a:effectLst/>
              <a:latin typeface="Segoe UI Semilight" panose="020B0402040204020203" pitchFamily="34" charset="0"/>
              <a:ea typeface="Batang"/>
              <a:cs typeface="Arial Unicode MS"/>
            </a:rPr>
            <a:t>from </a:t>
          </a:r>
          <a:r>
            <a:rPr lang="en-AU" sz="1100" b="1">
              <a:solidFill>
                <a:srgbClr val="FF0000"/>
              </a:solidFill>
              <a:effectLst/>
              <a:latin typeface="Segoe UI Semilight" panose="020B0402040204020203" pitchFamily="34" charset="0"/>
              <a:ea typeface="Batang"/>
              <a:cs typeface="Arial Unicode MS"/>
            </a:rPr>
            <a:t>2020</a:t>
          </a:r>
          <a:r>
            <a:rPr lang="en-AU" sz="1100">
              <a:solidFill>
                <a:srgbClr val="222324"/>
              </a:solidFill>
              <a:effectLst/>
              <a:latin typeface="Segoe UI Semilight" panose="020B0402040204020203" pitchFamily="34" charset="0"/>
              <a:ea typeface="Batang"/>
              <a:cs typeface="Arial Unicode MS"/>
            </a:rPr>
            <a:t> to </a:t>
          </a:r>
          <a:r>
            <a:rPr lang="en-AU" sz="1100" b="1">
              <a:solidFill>
                <a:srgbClr val="FF0000"/>
              </a:solidFill>
              <a:effectLst/>
              <a:latin typeface="Segoe UI Semilight" panose="020B0402040204020203" pitchFamily="34" charset="0"/>
              <a:ea typeface="Batang"/>
              <a:cs typeface="Arial Unicode MS"/>
            </a:rPr>
            <a:t>2024</a:t>
          </a:r>
          <a:r>
            <a:rPr lang="en-AU" sz="1100">
              <a:solidFill>
                <a:srgbClr val="222324"/>
              </a:solidFill>
              <a:effectLst/>
              <a:latin typeface="Segoe UI Semilight" panose="020B0402040204020203" pitchFamily="34" charset="0"/>
              <a:ea typeface="Batang"/>
              <a:cs typeface="Arial Unicode MS"/>
            </a:rPr>
            <a:t>; for the </a:t>
          </a:r>
          <a:r>
            <a:rPr lang="en-AU" sz="1100">
              <a:solidFill>
                <a:sysClr val="windowText" lastClr="000000"/>
              </a:solidFill>
              <a:effectLst/>
              <a:latin typeface="Segoe UI Semilight" panose="020B0402040204020203" pitchFamily="34" charset="0"/>
              <a:ea typeface="Batang"/>
              <a:cs typeface="Arial Unicode MS"/>
            </a:rPr>
            <a:t>following STTM pipelines:</a:t>
          </a:r>
        </a:p>
        <a:p>
          <a:pPr marL="342900" lvl="0" indent="-342900">
            <a:spcBef>
              <a:spcPts val="500"/>
            </a:spcBef>
            <a:spcAft>
              <a:spcPts val="300"/>
            </a:spcAft>
            <a:buClr>
              <a:srgbClr val="C41230"/>
            </a:buClr>
            <a:buFont typeface="Symbol" panose="05050102010706020507" pitchFamily="18" charset="2"/>
            <a:buChar char=""/>
            <a:tabLst>
              <a:tab pos="180340" algn="l"/>
            </a:tabLst>
          </a:pPr>
          <a:r>
            <a:rPr lang="en-GB" sz="1100">
              <a:solidFill>
                <a:sysClr val="windowText" lastClr="000000"/>
              </a:solidFill>
              <a:effectLst/>
              <a:latin typeface="Segoe UI Semilight" panose="020B0402040204020203" pitchFamily="34" charset="0"/>
              <a:ea typeface="Batang"/>
              <a:cs typeface="Arial Unicode MS"/>
            </a:rPr>
            <a:t>Moomba to Sydney Pipeline (MSP) and Eastern Gas Pipeline (EGP) – these pipelines supply gas to the Sydney STTM hub; and</a:t>
          </a:r>
          <a:endParaRPr lang="en-AU" sz="1100">
            <a:solidFill>
              <a:sysClr val="windowText" lastClr="000000"/>
            </a:solidFill>
            <a:effectLst/>
            <a:latin typeface="Segoe UI Semilight" panose="020B0402040204020203" pitchFamily="34" charset="0"/>
            <a:ea typeface="Batang"/>
            <a:cs typeface="Arial Unicode MS"/>
          </a:endParaRPr>
        </a:p>
        <a:p>
          <a:pPr marL="342900" lvl="0" indent="-342900">
            <a:spcBef>
              <a:spcPts val="500"/>
            </a:spcBef>
            <a:spcAft>
              <a:spcPts val="300"/>
            </a:spcAft>
            <a:buClr>
              <a:srgbClr val="C41230"/>
            </a:buClr>
            <a:buFont typeface="Symbol" panose="05050102010706020507" pitchFamily="18" charset="2"/>
            <a:buChar char=""/>
            <a:tabLst>
              <a:tab pos="180340" algn="l"/>
            </a:tabLst>
          </a:pPr>
          <a:r>
            <a:rPr lang="en-GB" sz="1100">
              <a:solidFill>
                <a:sysClr val="windowText" lastClr="000000"/>
              </a:solidFill>
              <a:effectLst/>
              <a:latin typeface="Segoe UI Semilight" panose="020B0402040204020203" pitchFamily="34" charset="0"/>
              <a:ea typeface="Batang"/>
              <a:cs typeface="Arial Unicode MS"/>
            </a:rPr>
            <a:t>Moomba to Adelaide Pipeline (MAP) and SEA Gas pipeline (SEA) – these pipelines supply gas to the Adelaide STTM hub. </a:t>
          </a:r>
          <a:endParaRPr lang="en-AU" sz="1100">
            <a:solidFill>
              <a:sysClr val="windowText" lastClr="000000"/>
            </a:solidFill>
            <a:effectLst/>
            <a:latin typeface="Segoe UI Semilight" panose="020B0402040204020203" pitchFamily="34" charset="0"/>
            <a:ea typeface="Batang"/>
            <a:cs typeface="Arial Unicode MS"/>
          </a:endParaRPr>
        </a:p>
        <a:p>
          <a:pPr marL="342900" lvl="0" indent="-342900">
            <a:spcBef>
              <a:spcPts val="500"/>
            </a:spcBef>
            <a:spcAft>
              <a:spcPts val="300"/>
            </a:spcAft>
            <a:buClr>
              <a:srgbClr val="C41230"/>
            </a:buClr>
            <a:buFont typeface="Symbol" panose="05050102010706020507" pitchFamily="18" charset="2"/>
            <a:buChar char=""/>
            <a:tabLst>
              <a:tab pos="180340" algn="l"/>
            </a:tabLst>
          </a:pPr>
          <a:r>
            <a:rPr lang="en-GB" sz="1100">
              <a:solidFill>
                <a:sysClr val="windowText" lastClr="000000"/>
              </a:solidFill>
              <a:effectLst/>
              <a:latin typeface="Segoe UI Semilight" panose="020B0402040204020203" pitchFamily="34" charset="0"/>
              <a:ea typeface="Batang"/>
              <a:cs typeface="Arial Unicode MS"/>
            </a:rPr>
            <a:t>Roma to Brisbane Pipeline (RBP) – the sole pipeline that supplies gas to the Brisbane STTM hub.</a:t>
          </a:r>
          <a:endParaRPr lang="en-AU" sz="1100">
            <a:solidFill>
              <a:sysClr val="windowText" lastClr="000000"/>
            </a:solidFill>
            <a:effectLst/>
            <a:latin typeface="Segoe UI Semilight" panose="020B0402040204020203" pitchFamily="34" charset="0"/>
            <a:ea typeface="Batang"/>
            <a:cs typeface="Arial Unicode MS"/>
          </a:endParaRPr>
        </a:p>
        <a:p>
          <a:pPr marL="90170" indent="-90170">
            <a:spcBef>
              <a:spcPts val="300"/>
            </a:spcBef>
            <a:tabLst>
              <a:tab pos="90170" algn="l"/>
            </a:tabLst>
          </a:pPr>
          <a:r>
            <a:rPr lang="en-AU" sz="1100">
              <a:solidFill>
                <a:srgbClr val="222324"/>
              </a:solidFill>
              <a:effectLst/>
              <a:latin typeface="Segoe UI Semilight" panose="020B0402040204020203" pitchFamily="34" charset="0"/>
              <a:ea typeface="Batang"/>
              <a:cs typeface="Arial Unicode MS"/>
            </a:rPr>
            <a:t>The input data collected from the previous years was combined to create a larger and more representative sample of MOS allocations</a:t>
          </a:r>
          <a:r>
            <a:rPr lang="en-AU" sz="1100">
              <a:solidFill>
                <a:schemeClr val="dk1"/>
              </a:solidFill>
              <a:effectLst/>
              <a:latin typeface="+mn-lt"/>
              <a:ea typeface="+mn-ea"/>
              <a:cs typeface="+mn-cs"/>
            </a:rPr>
            <a:t>.</a:t>
          </a:r>
          <a:endParaRPr lang="en-AU" sz="1400" b="1" cap="all">
            <a:solidFill>
              <a:srgbClr val="222324"/>
            </a:solidFill>
            <a:effectLst/>
            <a:latin typeface="Century Gothic" panose="020B0502020202020204" pitchFamily="34" charset="0"/>
            <a:ea typeface="Batang"/>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2802</xdr:colOff>
      <xdr:row>25</xdr:row>
      <xdr:rowOff>5603</xdr:rowOff>
    </xdr:from>
    <xdr:to>
      <xdr:col>22</xdr:col>
      <xdr:colOff>136152</xdr:colOff>
      <xdr:row>46</xdr:row>
      <xdr:rowOff>34178</xdr:rowOff>
    </xdr:to>
    <xdr:graphicFrame macro="">
      <xdr:nvGraphicFramePr>
        <xdr:cNvPr id="21826" name="Chart 2">
          <a:extLst>
            <a:ext uri="{FF2B5EF4-FFF2-40B4-BE49-F238E27FC236}">
              <a16:creationId xmlns:a16="http://schemas.microsoft.com/office/drawing/2014/main" id="{00000000-0008-0000-0000-0000425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164727</xdr:colOff>
      <xdr:row>3</xdr:row>
      <xdr:rowOff>21292</xdr:rowOff>
    </xdr:from>
    <xdr:to>
      <xdr:col>22</xdr:col>
      <xdr:colOff>15689</xdr:colOff>
      <xdr:row>20</xdr:row>
      <xdr:rowOff>149599</xdr:rowOff>
    </xdr:to>
    <xdr:graphicFrame macro="">
      <xdr:nvGraphicFramePr>
        <xdr:cNvPr id="21827" name="Chart 3">
          <a:extLst>
            <a:ext uri="{FF2B5EF4-FFF2-40B4-BE49-F238E27FC236}">
              <a16:creationId xmlns:a16="http://schemas.microsoft.com/office/drawing/2014/main" id="{00000000-0008-0000-0000-0000435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0.44793</cdr:x>
      <cdr:y>0.06091</cdr:y>
    </cdr:from>
    <cdr:to>
      <cdr:x>0.69108</cdr:x>
      <cdr:y>0.11343</cdr:y>
    </cdr:to>
    <cdr:sp macro="" textlink="">
      <cdr:nvSpPr>
        <cdr:cNvPr id="23553" name="Text Box 1025"/>
        <cdr:cNvSpPr txBox="1">
          <a:spLocks xmlns:a="http://schemas.openxmlformats.org/drawingml/2006/main" noChangeArrowheads="1"/>
        </cdr:cNvSpPr>
      </cdr:nvSpPr>
      <cdr:spPr bwMode="auto">
        <a:xfrm xmlns:a="http://schemas.openxmlformats.org/drawingml/2006/main">
          <a:off x="1962104" y="220145"/>
          <a:ext cx="1065089" cy="1898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1">
            <a:defRPr sz="1000"/>
          </a:pPr>
          <a:r>
            <a:rPr lang="en-AU" sz="800" b="1" i="0" strike="noStrike">
              <a:solidFill>
                <a:srgbClr val="003366"/>
              </a:solidFill>
              <a:latin typeface="Arial"/>
              <a:cs typeface="Arial"/>
            </a:rPr>
            <a:t>MOS Increase</a:t>
          </a:r>
        </a:p>
      </cdr:txBody>
    </cdr:sp>
  </cdr:relSizeAnchor>
  <cdr:relSizeAnchor xmlns:cdr="http://schemas.openxmlformats.org/drawingml/2006/chartDrawing">
    <cdr:from>
      <cdr:x>0.43114</cdr:x>
      <cdr:y>0.67127</cdr:y>
    </cdr:from>
    <cdr:to>
      <cdr:x>0.72053</cdr:x>
      <cdr:y>0.72908</cdr:y>
    </cdr:to>
    <cdr:sp macro="" textlink="">
      <cdr:nvSpPr>
        <cdr:cNvPr id="23554" name="Text Box 1026"/>
        <cdr:cNvSpPr txBox="1">
          <a:spLocks xmlns:a="http://schemas.openxmlformats.org/drawingml/2006/main" noChangeArrowheads="1"/>
        </cdr:cNvSpPr>
      </cdr:nvSpPr>
      <cdr:spPr bwMode="auto">
        <a:xfrm xmlns:a="http://schemas.openxmlformats.org/drawingml/2006/main">
          <a:off x="1888566" y="2426289"/>
          <a:ext cx="1267638" cy="20895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1">
            <a:defRPr sz="1000"/>
          </a:pPr>
          <a:r>
            <a:rPr lang="en-AU" sz="800" b="1" i="0" strike="noStrike">
              <a:solidFill>
                <a:srgbClr val="003366"/>
              </a:solidFill>
              <a:latin typeface="Arial"/>
              <a:cs typeface="Arial"/>
            </a:rPr>
            <a:t>MOS Decrease</a:t>
          </a:r>
        </a:p>
      </cdr:txBody>
    </cdr:sp>
  </cdr:relSizeAnchor>
</c:userShapes>
</file>

<file path=xl/drawings/drawing5.xml><?xml version="1.0" encoding="utf-8"?>
<c:userShapes xmlns:c="http://schemas.openxmlformats.org/drawingml/2006/chart">
  <cdr:relSizeAnchor xmlns:cdr="http://schemas.openxmlformats.org/drawingml/2006/chartDrawing">
    <cdr:from>
      <cdr:x>0.48432</cdr:x>
      <cdr:y>0.09101</cdr:y>
    </cdr:from>
    <cdr:to>
      <cdr:x>0.74321</cdr:x>
      <cdr:y>0.14278</cdr:y>
    </cdr:to>
    <cdr:sp macro="" textlink="">
      <cdr:nvSpPr>
        <cdr:cNvPr id="24577" name="Text Box 1"/>
        <cdr:cNvSpPr txBox="1">
          <a:spLocks xmlns:a="http://schemas.openxmlformats.org/drawingml/2006/main" noChangeArrowheads="1"/>
        </cdr:cNvSpPr>
      </cdr:nvSpPr>
      <cdr:spPr bwMode="auto">
        <a:xfrm xmlns:a="http://schemas.openxmlformats.org/drawingml/2006/main">
          <a:off x="2002758" y="283815"/>
          <a:ext cx="1154621" cy="18178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n-AU" sz="800" b="1" i="0" strike="noStrike">
              <a:solidFill>
                <a:srgbClr val="003366"/>
              </a:solidFill>
              <a:latin typeface="Arial"/>
              <a:cs typeface="Arial"/>
            </a:rPr>
            <a:t>MOS</a:t>
          </a:r>
          <a:r>
            <a:rPr lang="en-AU" sz="800" b="1" i="0" strike="noStrike" baseline="0">
              <a:solidFill>
                <a:srgbClr val="003366"/>
              </a:solidFill>
              <a:latin typeface="Arial"/>
              <a:cs typeface="Arial"/>
            </a:rPr>
            <a:t> In</a:t>
          </a:r>
          <a:r>
            <a:rPr lang="en-AU" sz="800" b="1" i="0" strike="noStrike">
              <a:solidFill>
                <a:srgbClr val="003366"/>
              </a:solidFill>
              <a:latin typeface="Arial"/>
              <a:cs typeface="Arial"/>
            </a:rPr>
            <a:t>crease</a:t>
          </a:r>
        </a:p>
      </cdr:txBody>
    </cdr:sp>
  </cdr:relSizeAnchor>
  <cdr:relSizeAnchor xmlns:cdr="http://schemas.openxmlformats.org/drawingml/2006/chartDrawing">
    <cdr:from>
      <cdr:x>0.49068</cdr:x>
      <cdr:y>0.62395</cdr:y>
    </cdr:from>
    <cdr:to>
      <cdr:x>0.74468</cdr:x>
      <cdr:y>0.67547</cdr:y>
    </cdr:to>
    <cdr:sp macro="" textlink="">
      <cdr:nvSpPr>
        <cdr:cNvPr id="24578" name="Text Box 2"/>
        <cdr:cNvSpPr txBox="1">
          <a:spLocks xmlns:a="http://schemas.openxmlformats.org/drawingml/2006/main" noChangeArrowheads="1"/>
        </cdr:cNvSpPr>
      </cdr:nvSpPr>
      <cdr:spPr bwMode="auto">
        <a:xfrm xmlns:a="http://schemas.openxmlformats.org/drawingml/2006/main">
          <a:off x="2160912" y="2068906"/>
          <a:ext cx="1118593" cy="1708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n-AU" sz="800" b="1" i="0" strike="noStrike">
              <a:solidFill>
                <a:srgbClr val="003366"/>
              </a:solidFill>
              <a:latin typeface="Arial"/>
              <a:cs typeface="Arial"/>
            </a:rPr>
            <a:t>MOS Decrease</a:t>
          </a:r>
        </a:p>
      </cdr:txBody>
    </cdr:sp>
  </cdr:relSizeAnchor>
</c:userShapes>
</file>

<file path=xl/drawings/drawing6.xml><?xml version="1.0" encoding="utf-8"?>
<xdr:wsDr xmlns:xdr="http://schemas.openxmlformats.org/drawingml/2006/spreadsheetDrawing" xmlns:a="http://schemas.openxmlformats.org/drawingml/2006/main">
  <xdr:twoCellAnchor>
    <xdr:from>
      <xdr:col>16</xdr:col>
      <xdr:colOff>66675</xdr:colOff>
      <xdr:row>25</xdr:row>
      <xdr:rowOff>28575</xdr:rowOff>
    </xdr:from>
    <xdr:to>
      <xdr:col>22</xdr:col>
      <xdr:colOff>200025</xdr:colOff>
      <xdr:row>46</xdr:row>
      <xdr:rowOff>57150</xdr:rowOff>
    </xdr:to>
    <xdr:graphicFrame macro="">
      <xdr:nvGraphicFramePr>
        <xdr:cNvPr id="493659" name="Chart 2">
          <a:extLst>
            <a:ext uri="{FF2B5EF4-FFF2-40B4-BE49-F238E27FC236}">
              <a16:creationId xmlns:a16="http://schemas.microsoft.com/office/drawing/2014/main" id="{00000000-0008-0000-0100-00005B880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19050</xdr:colOff>
      <xdr:row>3</xdr:row>
      <xdr:rowOff>19050</xdr:rowOff>
    </xdr:from>
    <xdr:to>
      <xdr:col>22</xdr:col>
      <xdr:colOff>171450</xdr:colOff>
      <xdr:row>20</xdr:row>
      <xdr:rowOff>152400</xdr:rowOff>
    </xdr:to>
    <xdr:graphicFrame macro="">
      <xdr:nvGraphicFramePr>
        <xdr:cNvPr id="493660" name="Chart 3">
          <a:extLst>
            <a:ext uri="{FF2B5EF4-FFF2-40B4-BE49-F238E27FC236}">
              <a16:creationId xmlns:a16="http://schemas.microsoft.com/office/drawing/2014/main" id="{00000000-0008-0000-0100-00005C880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0.44793</cdr:x>
      <cdr:y>0.06091</cdr:y>
    </cdr:from>
    <cdr:to>
      <cdr:x>0.69108</cdr:x>
      <cdr:y>0.11343</cdr:y>
    </cdr:to>
    <cdr:sp macro="" textlink="">
      <cdr:nvSpPr>
        <cdr:cNvPr id="23553" name="Text Box 1025"/>
        <cdr:cNvSpPr txBox="1">
          <a:spLocks xmlns:a="http://schemas.openxmlformats.org/drawingml/2006/main" noChangeArrowheads="1"/>
        </cdr:cNvSpPr>
      </cdr:nvSpPr>
      <cdr:spPr bwMode="auto">
        <a:xfrm xmlns:a="http://schemas.openxmlformats.org/drawingml/2006/main">
          <a:off x="1962104" y="220145"/>
          <a:ext cx="1065089" cy="1898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1">
            <a:defRPr sz="1000"/>
          </a:pPr>
          <a:r>
            <a:rPr lang="en-AU" sz="800" b="1" i="0" strike="noStrike">
              <a:solidFill>
                <a:srgbClr val="003366"/>
              </a:solidFill>
              <a:latin typeface="Arial"/>
              <a:cs typeface="Arial"/>
            </a:rPr>
            <a:t>MOS Increase</a:t>
          </a:r>
        </a:p>
      </cdr:txBody>
    </cdr:sp>
  </cdr:relSizeAnchor>
  <cdr:relSizeAnchor xmlns:cdr="http://schemas.openxmlformats.org/drawingml/2006/chartDrawing">
    <cdr:from>
      <cdr:x>0.43114</cdr:x>
      <cdr:y>0.67127</cdr:y>
    </cdr:from>
    <cdr:to>
      <cdr:x>0.72053</cdr:x>
      <cdr:y>0.72908</cdr:y>
    </cdr:to>
    <cdr:sp macro="" textlink="">
      <cdr:nvSpPr>
        <cdr:cNvPr id="23554" name="Text Box 1026"/>
        <cdr:cNvSpPr txBox="1">
          <a:spLocks xmlns:a="http://schemas.openxmlformats.org/drawingml/2006/main" noChangeArrowheads="1"/>
        </cdr:cNvSpPr>
      </cdr:nvSpPr>
      <cdr:spPr bwMode="auto">
        <a:xfrm xmlns:a="http://schemas.openxmlformats.org/drawingml/2006/main">
          <a:off x="1888566" y="2426289"/>
          <a:ext cx="1267638" cy="20895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1">
            <a:defRPr sz="1000"/>
          </a:pPr>
          <a:r>
            <a:rPr lang="en-AU" sz="800" b="1" i="0" strike="noStrike">
              <a:solidFill>
                <a:srgbClr val="003366"/>
              </a:solidFill>
              <a:latin typeface="Arial"/>
              <a:cs typeface="Arial"/>
            </a:rPr>
            <a:t>MOS Decrease</a:t>
          </a:r>
        </a:p>
      </cdr:txBody>
    </cdr:sp>
  </cdr:relSizeAnchor>
</c:userShapes>
</file>

<file path=xl/drawings/drawing8.xml><?xml version="1.0" encoding="utf-8"?>
<c:userShapes xmlns:c="http://schemas.openxmlformats.org/drawingml/2006/chart">
  <cdr:relSizeAnchor xmlns:cdr="http://schemas.openxmlformats.org/drawingml/2006/chartDrawing">
    <cdr:from>
      <cdr:x>0.48432</cdr:x>
      <cdr:y>0.09101</cdr:y>
    </cdr:from>
    <cdr:to>
      <cdr:x>0.74321</cdr:x>
      <cdr:y>0.14278</cdr:y>
    </cdr:to>
    <cdr:sp macro="" textlink="">
      <cdr:nvSpPr>
        <cdr:cNvPr id="24577" name="Text Box 1"/>
        <cdr:cNvSpPr txBox="1">
          <a:spLocks xmlns:a="http://schemas.openxmlformats.org/drawingml/2006/main" noChangeArrowheads="1"/>
        </cdr:cNvSpPr>
      </cdr:nvSpPr>
      <cdr:spPr bwMode="auto">
        <a:xfrm xmlns:a="http://schemas.openxmlformats.org/drawingml/2006/main">
          <a:off x="2002758" y="283815"/>
          <a:ext cx="1154621" cy="18178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n-AU" sz="800" b="1" i="0" strike="noStrike">
              <a:solidFill>
                <a:srgbClr val="003366"/>
              </a:solidFill>
              <a:latin typeface="Arial"/>
              <a:cs typeface="Arial"/>
            </a:rPr>
            <a:t>MOS</a:t>
          </a:r>
          <a:r>
            <a:rPr lang="en-AU" sz="800" b="1" i="0" strike="noStrike" baseline="0">
              <a:solidFill>
                <a:srgbClr val="003366"/>
              </a:solidFill>
              <a:latin typeface="Arial"/>
              <a:cs typeface="Arial"/>
            </a:rPr>
            <a:t> In</a:t>
          </a:r>
          <a:r>
            <a:rPr lang="en-AU" sz="800" b="1" i="0" strike="noStrike">
              <a:solidFill>
                <a:srgbClr val="003366"/>
              </a:solidFill>
              <a:latin typeface="Arial"/>
              <a:cs typeface="Arial"/>
            </a:rPr>
            <a:t>crease</a:t>
          </a:r>
        </a:p>
      </cdr:txBody>
    </cdr:sp>
  </cdr:relSizeAnchor>
  <cdr:relSizeAnchor xmlns:cdr="http://schemas.openxmlformats.org/drawingml/2006/chartDrawing">
    <cdr:from>
      <cdr:x>0.49068</cdr:x>
      <cdr:y>0.62395</cdr:y>
    </cdr:from>
    <cdr:to>
      <cdr:x>0.74468</cdr:x>
      <cdr:y>0.67547</cdr:y>
    </cdr:to>
    <cdr:sp macro="" textlink="">
      <cdr:nvSpPr>
        <cdr:cNvPr id="24578" name="Text Box 2"/>
        <cdr:cNvSpPr txBox="1">
          <a:spLocks xmlns:a="http://schemas.openxmlformats.org/drawingml/2006/main" noChangeArrowheads="1"/>
        </cdr:cNvSpPr>
      </cdr:nvSpPr>
      <cdr:spPr bwMode="auto">
        <a:xfrm xmlns:a="http://schemas.openxmlformats.org/drawingml/2006/main">
          <a:off x="2160912" y="2068906"/>
          <a:ext cx="1118593" cy="1708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n-AU" sz="800" b="1" i="0" strike="noStrike">
              <a:solidFill>
                <a:srgbClr val="003366"/>
              </a:solidFill>
              <a:latin typeface="Arial"/>
              <a:cs typeface="Arial"/>
            </a:rPr>
            <a:t>MOS Decrease</a:t>
          </a:r>
        </a:p>
      </cdr:txBody>
    </cdr:sp>
  </cdr:relSizeAnchor>
</c:userShapes>
</file>

<file path=xl/drawings/drawing9.xml><?xml version="1.0" encoding="utf-8"?>
<xdr:wsDr xmlns:xdr="http://schemas.openxmlformats.org/drawingml/2006/spreadsheetDrawing" xmlns:a="http://schemas.openxmlformats.org/drawingml/2006/main">
  <xdr:twoCellAnchor>
    <xdr:from>
      <xdr:col>16</xdr:col>
      <xdr:colOff>25214</xdr:colOff>
      <xdr:row>25</xdr:row>
      <xdr:rowOff>5603</xdr:rowOff>
    </xdr:from>
    <xdr:to>
      <xdr:col>22</xdr:col>
      <xdr:colOff>158564</xdr:colOff>
      <xdr:row>46</xdr:row>
      <xdr:rowOff>34178</xdr:rowOff>
    </xdr:to>
    <xdr:graphicFrame macro="">
      <xdr:nvGraphicFramePr>
        <xdr:cNvPr id="491609" name="Chart 2">
          <a:extLst>
            <a:ext uri="{FF2B5EF4-FFF2-40B4-BE49-F238E27FC236}">
              <a16:creationId xmlns:a16="http://schemas.microsoft.com/office/drawing/2014/main" id="{00000000-0008-0000-0200-000059800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22411</xdr:colOff>
      <xdr:row>3</xdr:row>
      <xdr:rowOff>11206</xdr:rowOff>
    </xdr:from>
    <xdr:to>
      <xdr:col>22</xdr:col>
      <xdr:colOff>174811</xdr:colOff>
      <xdr:row>20</xdr:row>
      <xdr:rowOff>144556</xdr:rowOff>
    </xdr:to>
    <xdr:graphicFrame macro="">
      <xdr:nvGraphicFramePr>
        <xdr:cNvPr id="491610" name="Chart 3">
          <a:extLst>
            <a:ext uri="{FF2B5EF4-FFF2-40B4-BE49-F238E27FC236}">
              <a16:creationId xmlns:a16="http://schemas.microsoft.com/office/drawing/2014/main" id="{00000000-0008-0000-0200-00005A800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sites/GasMarketOperations/Shared%20Documents/General/04.%20Short%20Term%20Trading%20Market-%20STTM/STTM-BAU/Market%20Operator%20Service%20(MOS)/MOS%20Estimates/2024/2024%20Sep%20to%202024%20Nov/GP-4002-F03%20MOS%20Estimates%20Forecast%20Model%20-%20Mar%2023%20to%20May%2024.xlsm?0529EAE3" TargetMode="External"/><Relationship Id="rId1" Type="http://schemas.openxmlformats.org/officeDocument/2006/relationships/externalLinkPath" Target="file:///\\0529EAE3\GP-4002-F03%20MOS%20Estimates%20Forecast%20Model%20-%20Mar%2023%20to%20May%202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s"/>
      <sheetName val="Period_1"/>
      <sheetName val="P1 Graphs &amp; Statistics"/>
      <sheetName val="Period_2"/>
      <sheetName val="P2 Graphs &amp; Statistics"/>
      <sheetName val="Period_3"/>
      <sheetName val="P3 Graphs &amp; Statistics"/>
      <sheetName val="Query_Result"/>
      <sheetName val="DataSheet"/>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9.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7D63A-8FBC-4195-9E3E-1D7334B48E3D}">
  <dimension ref="A1:J49"/>
  <sheetViews>
    <sheetView zoomScale="85" zoomScaleNormal="85" workbookViewId="0">
      <selection activeCell="A50" sqref="A50:XFD1048576"/>
    </sheetView>
  </sheetViews>
  <sheetFormatPr defaultColWidth="0" defaultRowHeight="12.5" zeroHeight="1" x14ac:dyDescent="0.25"/>
  <cols>
    <col min="1" max="10" width="9.1796875" customWidth="1"/>
    <col min="11" max="16384" width="9.1796875" hidden="1"/>
  </cols>
  <sheetData>
    <row r="1" x14ac:dyDescent="0.25"/>
    <row r="2" x14ac:dyDescent="0.25"/>
    <row r="3" x14ac:dyDescent="0.25"/>
    <row r="4" x14ac:dyDescent="0.25"/>
    <row r="5" x14ac:dyDescent="0.25"/>
    <row r="6" x14ac:dyDescent="0.25"/>
    <row r="7" x14ac:dyDescent="0.25"/>
    <row r="8" x14ac:dyDescent="0.25"/>
    <row r="9" x14ac:dyDescent="0.25"/>
    <row r="10" x14ac:dyDescent="0.25"/>
    <row r="11" x14ac:dyDescent="0.25"/>
    <row r="12" x14ac:dyDescent="0.25"/>
    <row r="13" x14ac:dyDescent="0.25"/>
    <row r="14" x14ac:dyDescent="0.25"/>
    <row r="15" x14ac:dyDescent="0.25"/>
    <row r="16"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6D5F-F1B6-4BCA-B338-0570F5E0D6CF}">
  <dimension ref="A1:J64"/>
  <sheetViews>
    <sheetView topLeftCell="A22" zoomScale="90" zoomScaleNormal="90" workbookViewId="0">
      <selection activeCell="A65" sqref="A65:XFD1048576"/>
    </sheetView>
  </sheetViews>
  <sheetFormatPr defaultColWidth="0" defaultRowHeight="12.5" zeroHeight="1" x14ac:dyDescent="0.25"/>
  <cols>
    <col min="1" max="10" width="9.1796875" customWidth="1"/>
    <col min="11" max="16384" width="9.1796875" hidden="1"/>
  </cols>
  <sheetData>
    <row r="1" x14ac:dyDescent="0.25"/>
    <row r="2" x14ac:dyDescent="0.25"/>
    <row r="3" x14ac:dyDescent="0.25"/>
    <row r="4" x14ac:dyDescent="0.25"/>
    <row r="5" x14ac:dyDescent="0.25"/>
    <row r="6" x14ac:dyDescent="0.25"/>
    <row r="7" x14ac:dyDescent="0.25"/>
    <row r="8" x14ac:dyDescent="0.25"/>
    <row r="9" x14ac:dyDescent="0.25"/>
    <row r="10" x14ac:dyDescent="0.25"/>
    <row r="11" x14ac:dyDescent="0.25"/>
    <row r="12" x14ac:dyDescent="0.25"/>
    <row r="13" x14ac:dyDescent="0.25"/>
    <row r="14" x14ac:dyDescent="0.25"/>
    <row r="15" x14ac:dyDescent="0.25"/>
    <row r="16"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B2:AE95"/>
  <sheetViews>
    <sheetView topLeftCell="B1" zoomScale="70" zoomScaleNormal="70" workbookViewId="0">
      <selection activeCell="B58" sqref="B58"/>
    </sheetView>
  </sheetViews>
  <sheetFormatPr defaultColWidth="9.1796875" defaultRowHeight="11.5" x14ac:dyDescent="0.25"/>
  <cols>
    <col min="1" max="1" width="2.453125" style="1" customWidth="1"/>
    <col min="2" max="2" width="2.54296875" style="1" customWidth="1"/>
    <col min="3" max="3" width="14.54296875" style="1" customWidth="1"/>
    <col min="4" max="4" width="11" style="1" bestFit="1" customWidth="1"/>
    <col min="5" max="5" width="10.81640625" style="1" bestFit="1" customWidth="1"/>
    <col min="6" max="6" width="12.1796875" style="1" bestFit="1" customWidth="1"/>
    <col min="7" max="7" width="15.1796875" style="1" bestFit="1" customWidth="1"/>
    <col min="8" max="8" width="12.1796875" style="1" bestFit="1" customWidth="1"/>
    <col min="9" max="9" width="4.1796875" style="1" customWidth="1"/>
    <col min="10" max="15" width="8.81640625" style="1" customWidth="1"/>
    <col min="16" max="16" width="2.54296875" style="1" customWidth="1"/>
    <col min="17" max="17" width="18.1796875" style="1" customWidth="1"/>
    <col min="18" max="22" width="9.1796875" style="1"/>
    <col min="23" max="23" width="3.54296875" style="1" customWidth="1"/>
    <col min="24" max="24" width="15.81640625" style="11" bestFit="1" customWidth="1"/>
    <col min="25" max="26" width="6.54296875" style="11" bestFit="1" customWidth="1"/>
    <col min="27" max="27" width="7.81640625" style="11" bestFit="1" customWidth="1"/>
    <col min="28" max="28" width="8" style="11" bestFit="1" customWidth="1"/>
    <col min="29" max="16384" width="9.1796875" style="1"/>
  </cols>
  <sheetData>
    <row r="2" spans="2:31" x14ac:dyDescent="0.25">
      <c r="C2" s="60" t="s">
        <v>0</v>
      </c>
      <c r="D2" s="60"/>
      <c r="E2" s="60"/>
      <c r="F2" s="60"/>
      <c r="G2" s="60"/>
      <c r="H2" s="60"/>
    </row>
    <row r="3" spans="2:31" ht="29.25" customHeight="1" x14ac:dyDescent="0.3">
      <c r="C3" s="60" t="s">
        <v>1</v>
      </c>
      <c r="D3" s="60"/>
      <c r="E3" s="60"/>
      <c r="F3" s="60"/>
      <c r="G3" s="60"/>
      <c r="H3" s="60"/>
      <c r="I3" s="24"/>
      <c r="J3" s="60" t="s">
        <v>2</v>
      </c>
      <c r="K3" s="60"/>
      <c r="L3" s="60"/>
      <c r="M3" s="60"/>
      <c r="N3" s="60"/>
      <c r="O3" s="60"/>
      <c r="P3" s="24"/>
      <c r="Q3" s="60" t="s">
        <v>3</v>
      </c>
      <c r="R3" s="60"/>
      <c r="S3" s="60"/>
      <c r="T3" s="60"/>
      <c r="U3" s="60"/>
      <c r="V3" s="60"/>
      <c r="W3" s="14"/>
    </row>
    <row r="4" spans="2:31" s="3" customFormat="1" ht="23" x14ac:dyDescent="0.25">
      <c r="B4" s="1"/>
      <c r="D4" s="35" t="s">
        <v>4</v>
      </c>
      <c r="E4" s="35" t="s">
        <v>5</v>
      </c>
      <c r="F4" s="35" t="s">
        <v>6</v>
      </c>
      <c r="G4" s="35" t="s">
        <v>7</v>
      </c>
      <c r="H4" s="35" t="s">
        <v>8</v>
      </c>
      <c r="I4" s="1"/>
      <c r="J4" s="27" t="s">
        <v>9</v>
      </c>
      <c r="K4" s="35" t="s">
        <v>4</v>
      </c>
      <c r="L4" s="35" t="s">
        <v>5</v>
      </c>
      <c r="M4" s="35" t="s">
        <v>6</v>
      </c>
      <c r="N4" s="35" t="s">
        <v>7</v>
      </c>
      <c r="O4" s="35" t="s">
        <v>8</v>
      </c>
      <c r="P4" s="1"/>
      <c r="V4" s="1"/>
      <c r="W4" s="1"/>
    </row>
    <row r="5" spans="2:31" ht="12.5" x14ac:dyDescent="0.25">
      <c r="C5" s="37" t="s">
        <v>10</v>
      </c>
      <c r="D5" s="36">
        <f>MAX(0,K5:K35)</f>
        <v>24775</v>
      </c>
      <c r="E5" s="36">
        <f>MAX(0,L5:L35)</f>
        <v>25046.06553</v>
      </c>
      <c r="F5" s="36">
        <f>MAX(0,M5:M35)</f>
        <v>9860</v>
      </c>
      <c r="G5" s="36">
        <f>MAX(0,N5:N35)</f>
        <v>517</v>
      </c>
      <c r="H5" s="36">
        <f>MAX(0,O5:O35)</f>
        <v>11071</v>
      </c>
      <c r="I5" s="1">
        <v>1</v>
      </c>
      <c r="J5" s="38">
        <v>1</v>
      </c>
      <c r="K5" s="15">
        <v>24775</v>
      </c>
      <c r="L5" s="15">
        <v>25046.06553</v>
      </c>
      <c r="M5" s="15">
        <v>9860</v>
      </c>
      <c r="N5" s="15">
        <v>517</v>
      </c>
      <c r="O5" s="30">
        <v>11071</v>
      </c>
      <c r="AC5"/>
      <c r="AD5" s="2"/>
      <c r="AE5" s="4"/>
    </row>
    <row r="6" spans="2:31" ht="12.5" x14ac:dyDescent="0.25">
      <c r="C6" s="37" t="s">
        <v>11</v>
      </c>
      <c r="D6" s="36">
        <f>MAX(0,-MIN(K5:K35))</f>
        <v>29609</v>
      </c>
      <c r="E6" s="36">
        <f>MAX(0,-MIN(L5:L35))</f>
        <v>12251.89092</v>
      </c>
      <c r="F6" s="36">
        <f>MAX(0,-MIN(M5:M35))</f>
        <v>7285</v>
      </c>
      <c r="G6" s="36">
        <f>MAX(0,-MIN(N5:N35))</f>
        <v>8593</v>
      </c>
      <c r="H6" s="36">
        <f>MAX(0,-MIN(O5:O35))</f>
        <v>4104</v>
      </c>
      <c r="I6" s="1">
        <v>2</v>
      </c>
      <c r="J6" s="39">
        <v>1</v>
      </c>
      <c r="K6" s="15">
        <v>5554</v>
      </c>
      <c r="L6" s="15">
        <v>15791.82999</v>
      </c>
      <c r="M6" s="15">
        <v>7316</v>
      </c>
      <c r="N6" s="15">
        <v>190</v>
      </c>
      <c r="O6" s="32">
        <v>2080</v>
      </c>
      <c r="AC6"/>
      <c r="AD6" s="2"/>
    </row>
    <row r="7" spans="2:31" ht="12.5" x14ac:dyDescent="0.25">
      <c r="I7" s="1">
        <v>3</v>
      </c>
      <c r="J7" s="39">
        <v>1</v>
      </c>
      <c r="K7" s="15">
        <v>2060</v>
      </c>
      <c r="L7" s="15">
        <v>13405.281220000001</v>
      </c>
      <c r="M7" s="15">
        <v>6222</v>
      </c>
      <c r="N7" s="15">
        <v>150</v>
      </c>
      <c r="O7" s="32">
        <v>1965</v>
      </c>
      <c r="W7" s="2"/>
      <c r="AC7"/>
      <c r="AD7" s="2"/>
    </row>
    <row r="8" spans="2:31" ht="12.5" x14ac:dyDescent="0.25">
      <c r="I8" s="1">
        <v>4</v>
      </c>
      <c r="J8" s="39">
        <v>1</v>
      </c>
      <c r="K8" s="15">
        <v>300</v>
      </c>
      <c r="L8" s="15">
        <v>11781.6459</v>
      </c>
      <c r="M8" s="15">
        <v>5245</v>
      </c>
      <c r="N8" s="15">
        <v>125</v>
      </c>
      <c r="O8" s="32">
        <v>1401</v>
      </c>
      <c r="W8" s="2"/>
      <c r="AC8"/>
      <c r="AD8" s="2"/>
    </row>
    <row r="9" spans="2:31" ht="12.5" x14ac:dyDescent="0.25">
      <c r="I9" s="1">
        <v>5</v>
      </c>
      <c r="J9" s="39">
        <v>1</v>
      </c>
      <c r="K9" s="15">
        <v>-209</v>
      </c>
      <c r="L9" s="15">
        <v>11244.01324</v>
      </c>
      <c r="M9" s="15">
        <v>4030</v>
      </c>
      <c r="N9" s="15">
        <v>117</v>
      </c>
      <c r="O9" s="32">
        <v>1288</v>
      </c>
      <c r="W9" s="2"/>
      <c r="AC9"/>
      <c r="AD9" s="2"/>
    </row>
    <row r="10" spans="2:31" ht="12.5" x14ac:dyDescent="0.25">
      <c r="I10" s="1">
        <v>6</v>
      </c>
      <c r="J10" s="39">
        <v>1</v>
      </c>
      <c r="K10" s="15">
        <v>-818</v>
      </c>
      <c r="L10" s="15">
        <v>10674.32778</v>
      </c>
      <c r="M10" s="15">
        <v>3293</v>
      </c>
      <c r="N10" s="15">
        <v>111</v>
      </c>
      <c r="O10" s="32">
        <v>1193</v>
      </c>
      <c r="W10" s="2"/>
      <c r="AC10"/>
      <c r="AD10" s="2"/>
    </row>
    <row r="11" spans="2:31" ht="12.75" customHeight="1" x14ac:dyDescent="0.25">
      <c r="C11" s="60" t="s">
        <v>12</v>
      </c>
      <c r="D11" s="60"/>
      <c r="E11" s="60"/>
      <c r="F11" s="60"/>
      <c r="G11" s="60"/>
      <c r="H11" s="60"/>
      <c r="I11" s="1">
        <v>7</v>
      </c>
      <c r="J11" s="39">
        <v>1</v>
      </c>
      <c r="K11" s="15">
        <v>-1536</v>
      </c>
      <c r="L11" s="15">
        <v>10274.82842</v>
      </c>
      <c r="M11" s="15">
        <v>2766</v>
      </c>
      <c r="N11" s="15">
        <v>101</v>
      </c>
      <c r="O11" s="32">
        <v>985</v>
      </c>
      <c r="W11" s="2"/>
      <c r="AC11"/>
      <c r="AD11" s="2"/>
    </row>
    <row r="12" spans="2:31" ht="12.5" x14ac:dyDescent="0.25">
      <c r="C12" s="60"/>
      <c r="D12" s="60"/>
      <c r="E12" s="60"/>
      <c r="F12" s="60"/>
      <c r="G12" s="60"/>
      <c r="H12" s="60"/>
      <c r="I12" s="1">
        <v>8</v>
      </c>
      <c r="J12" s="39">
        <v>1</v>
      </c>
      <c r="K12" s="15">
        <v>-3418</v>
      </c>
      <c r="L12" s="15">
        <v>9603.5458099999996</v>
      </c>
      <c r="M12" s="15">
        <v>2460</v>
      </c>
      <c r="N12" s="15">
        <v>80</v>
      </c>
      <c r="O12" s="32">
        <v>804</v>
      </c>
      <c r="W12" s="2"/>
      <c r="AC12"/>
      <c r="AD12" s="2"/>
    </row>
    <row r="13" spans="2:31" ht="12.5" x14ac:dyDescent="0.25">
      <c r="C13" s="3"/>
      <c r="D13" s="61" t="s">
        <v>13</v>
      </c>
      <c r="E13" s="62"/>
      <c r="F13" s="62"/>
      <c r="G13" s="62"/>
      <c r="H13" s="62"/>
      <c r="I13" s="1">
        <v>9</v>
      </c>
      <c r="J13" s="39">
        <v>1</v>
      </c>
      <c r="K13" s="15">
        <v>-4443</v>
      </c>
      <c r="L13" s="15">
        <v>9378.6095700000005</v>
      </c>
      <c r="M13" s="15">
        <v>2002</v>
      </c>
      <c r="N13" s="15">
        <v>71</v>
      </c>
      <c r="O13" s="32">
        <v>640</v>
      </c>
      <c r="W13" s="2"/>
      <c r="AC13"/>
      <c r="AD13" s="2"/>
    </row>
    <row r="14" spans="2:31" ht="12.75" customHeight="1" x14ac:dyDescent="0.25">
      <c r="C14" s="16"/>
      <c r="D14" s="46" t="s">
        <v>4</v>
      </c>
      <c r="E14" s="47" t="s">
        <v>5</v>
      </c>
      <c r="F14" s="47" t="s">
        <v>6</v>
      </c>
      <c r="G14" s="47" t="s">
        <v>7</v>
      </c>
      <c r="H14" s="48" t="s">
        <v>8</v>
      </c>
      <c r="I14" s="1">
        <v>10</v>
      </c>
      <c r="J14" s="39">
        <v>1</v>
      </c>
      <c r="K14" s="15">
        <v>-4947</v>
      </c>
      <c r="L14" s="15">
        <v>9272.2865299999994</v>
      </c>
      <c r="M14" s="15">
        <v>1695</v>
      </c>
      <c r="N14" s="15">
        <v>68</v>
      </c>
      <c r="O14" s="32">
        <v>509</v>
      </c>
      <c r="W14" s="2"/>
      <c r="AC14"/>
      <c r="AD14" s="2"/>
    </row>
    <row r="15" spans="2:31" ht="12.75" customHeight="1" x14ac:dyDescent="0.25">
      <c r="C15" s="53" t="s">
        <v>14</v>
      </c>
      <c r="D15" s="28">
        <f>MAX(0,K5:K35)</f>
        <v>24775</v>
      </c>
      <c r="E15" s="29">
        <f>MAX(0,L5:L35)</f>
        <v>25046.06553</v>
      </c>
      <c r="F15" s="29">
        <f>MAX(0,M5:M35)</f>
        <v>9860</v>
      </c>
      <c r="G15" s="29">
        <f>MAX(0,N5:N35)</f>
        <v>517</v>
      </c>
      <c r="H15" s="30">
        <f>MAX(0,O5:O35)</f>
        <v>11071</v>
      </c>
      <c r="I15" s="1">
        <v>11</v>
      </c>
      <c r="J15" s="39">
        <v>1</v>
      </c>
      <c r="K15" s="15">
        <v>-5482</v>
      </c>
      <c r="L15" s="15">
        <v>9038.8085900000005</v>
      </c>
      <c r="M15" s="15">
        <v>1584</v>
      </c>
      <c r="N15" s="15">
        <v>64</v>
      </c>
      <c r="O15" s="32">
        <v>413</v>
      </c>
      <c r="W15" s="6"/>
      <c r="AC15"/>
      <c r="AD15" s="2"/>
    </row>
    <row r="16" spans="2:31" ht="12.5" x14ac:dyDescent="0.25">
      <c r="C16" s="54">
        <v>0.95</v>
      </c>
      <c r="D16" s="31">
        <f>PERCENTILE(K5:K35, 0.95)</f>
        <v>3981.6999999999898</v>
      </c>
      <c r="E16" s="15">
        <f>PERCENTILE(L5:L35, 0.95)</f>
        <v>14717.883043499995</v>
      </c>
      <c r="F16" s="15">
        <f>PERCENTILE(M5:M35, 0.95)</f>
        <v>6823.6999999999971</v>
      </c>
      <c r="G16" s="15">
        <f>PERCENTILE(N5:N35, 0.95)</f>
        <v>171.99999999999989</v>
      </c>
      <c r="H16" s="32">
        <f>PERCENTILE(O5:O35, 0.95)</f>
        <v>2028.2499999999998</v>
      </c>
      <c r="I16" s="1">
        <v>12</v>
      </c>
      <c r="J16" s="39">
        <v>1</v>
      </c>
      <c r="K16" s="15">
        <v>-5876</v>
      </c>
      <c r="L16" s="15">
        <v>8692.3571499999998</v>
      </c>
      <c r="M16" s="15">
        <v>1243</v>
      </c>
      <c r="N16" s="15">
        <v>60</v>
      </c>
      <c r="O16" s="32">
        <v>299</v>
      </c>
      <c r="W16" s="6"/>
      <c r="AC16"/>
      <c r="AD16" s="2"/>
    </row>
    <row r="17" spans="3:30" ht="12.5" x14ac:dyDescent="0.25">
      <c r="C17" s="55">
        <v>0.75</v>
      </c>
      <c r="D17" s="31">
        <f>PERCENTILE(K5:K35, 0.75)</f>
        <v>-3674.25</v>
      </c>
      <c r="E17" s="15">
        <f>PERCENTILE(L5:L35, 0.75)</f>
        <v>9547.3117500000008</v>
      </c>
      <c r="F17" s="15">
        <f>PERCENTILE(M5:M35, 0.75)</f>
        <v>2345.5</v>
      </c>
      <c r="G17" s="15">
        <f>PERCENTILE(N5:N35, 0.75)</f>
        <v>77.75</v>
      </c>
      <c r="H17" s="32">
        <f>PERCENTILE(O5:O35, 0.75)</f>
        <v>763</v>
      </c>
      <c r="I17" s="1">
        <v>13</v>
      </c>
      <c r="J17" s="39">
        <v>1</v>
      </c>
      <c r="K17" s="15">
        <v>-6804</v>
      </c>
      <c r="L17" s="15">
        <v>8074.9755299999997</v>
      </c>
      <c r="M17" s="15">
        <v>941</v>
      </c>
      <c r="N17" s="15">
        <v>58</v>
      </c>
      <c r="O17" s="32">
        <v>150</v>
      </c>
      <c r="W17" s="2"/>
      <c r="AC17"/>
      <c r="AD17" s="2"/>
    </row>
    <row r="18" spans="3:30" ht="12.5" x14ac:dyDescent="0.25">
      <c r="C18" s="55">
        <v>0.5</v>
      </c>
      <c r="D18" s="31">
        <f>PERCENTILE(K5:K35, 0.5)</f>
        <v>-8202</v>
      </c>
      <c r="E18" s="15">
        <f t="shared" ref="E18:H18" si="0">PERCENTILE(L5:L35, 0.5)</f>
        <v>6753.5341900000003</v>
      </c>
      <c r="F18" s="15">
        <f t="shared" si="0"/>
        <v>342.5</v>
      </c>
      <c r="G18" s="15">
        <f t="shared" si="0"/>
        <v>48</v>
      </c>
      <c r="H18" s="32">
        <f t="shared" si="0"/>
        <v>-121.5</v>
      </c>
      <c r="I18" s="1">
        <v>14</v>
      </c>
      <c r="J18" s="39">
        <v>1</v>
      </c>
      <c r="K18" s="15">
        <v>-7154</v>
      </c>
      <c r="L18" s="15">
        <v>7706.9305400000003</v>
      </c>
      <c r="M18" s="15">
        <v>829</v>
      </c>
      <c r="N18" s="15">
        <v>54</v>
      </c>
      <c r="O18" s="32">
        <v>50</v>
      </c>
      <c r="W18" s="2"/>
      <c r="AC18"/>
      <c r="AD18" s="2"/>
    </row>
    <row r="19" spans="3:30" ht="12.5" x14ac:dyDescent="0.25">
      <c r="C19" s="55">
        <v>0.25</v>
      </c>
      <c r="D19" s="31">
        <f>PERCENTILE(K5:K35, 0.25)</f>
        <v>-12524.5</v>
      </c>
      <c r="E19" s="15">
        <f t="shared" ref="E19:H19" si="1">PERCENTILE(L5:L35, 0.25)</f>
        <v>3991.5609175</v>
      </c>
      <c r="F19" s="15">
        <f t="shared" si="1"/>
        <v>-1638</v>
      </c>
      <c r="G19" s="15">
        <f t="shared" si="1"/>
        <v>-390.75</v>
      </c>
      <c r="H19" s="32">
        <f t="shared" si="1"/>
        <v>-875.5</v>
      </c>
      <c r="I19" s="1">
        <v>15</v>
      </c>
      <c r="J19" s="39">
        <v>1</v>
      </c>
      <c r="K19" s="15">
        <v>-8048</v>
      </c>
      <c r="L19" s="15">
        <v>7112.9151499999998</v>
      </c>
      <c r="M19" s="15">
        <v>492</v>
      </c>
      <c r="N19" s="15">
        <v>51</v>
      </c>
      <c r="O19" s="32">
        <v>-67</v>
      </c>
      <c r="P19" s="3"/>
      <c r="W19" s="2"/>
      <c r="AC19"/>
      <c r="AD19" s="2"/>
    </row>
    <row r="20" spans="3:30" ht="12.5" x14ac:dyDescent="0.25">
      <c r="C20" s="54">
        <v>0.05</v>
      </c>
      <c r="D20" s="31">
        <f>PERCENTILE(K5:K35, 0.05)</f>
        <v>-18947.25</v>
      </c>
      <c r="E20" s="15">
        <f t="shared" ref="E20:H20" si="2">PERCENTILE(L5:L35, 0.05)</f>
        <v>2225.165716</v>
      </c>
      <c r="F20" s="15">
        <f t="shared" si="2"/>
        <v>-3959.25</v>
      </c>
      <c r="G20" s="15">
        <f t="shared" si="2"/>
        <v>-3491.7999999999997</v>
      </c>
      <c r="H20" s="32">
        <f t="shared" si="2"/>
        <v>-1964.3</v>
      </c>
      <c r="I20" s="1">
        <v>16</v>
      </c>
      <c r="J20" s="39">
        <v>1</v>
      </c>
      <c r="K20" s="15">
        <v>-8356</v>
      </c>
      <c r="L20" s="15">
        <v>6394.1532299999999</v>
      </c>
      <c r="M20" s="15">
        <v>193</v>
      </c>
      <c r="N20" s="15">
        <v>45</v>
      </c>
      <c r="O20" s="32">
        <v>-176</v>
      </c>
      <c r="P20" s="3"/>
      <c r="W20" s="2"/>
      <c r="AC20"/>
      <c r="AD20" s="2"/>
    </row>
    <row r="21" spans="3:30" ht="12.5" x14ac:dyDescent="0.25">
      <c r="C21" s="59" t="s">
        <v>15</v>
      </c>
      <c r="D21" s="31">
        <f>MIN(0,K5:K35)</f>
        <v>-29609</v>
      </c>
      <c r="E21" s="15">
        <f>MIN(0,L5:L35)</f>
        <v>-12251.89092</v>
      </c>
      <c r="F21" s="15">
        <f>MIN(0,M5:M35)</f>
        <v>-7285</v>
      </c>
      <c r="G21" s="15">
        <f>MIN(0,N5:N35)</f>
        <v>-8593</v>
      </c>
      <c r="H21" s="32">
        <f>MIN(0,O5:O35)</f>
        <v>-4104</v>
      </c>
      <c r="I21" s="1">
        <v>17</v>
      </c>
      <c r="J21" s="39">
        <v>1</v>
      </c>
      <c r="K21" s="15">
        <v>-8719</v>
      </c>
      <c r="L21" s="15">
        <v>6159.9729799999996</v>
      </c>
      <c r="M21" s="15">
        <v>-176</v>
      </c>
      <c r="N21" s="15">
        <v>37</v>
      </c>
      <c r="O21" s="32">
        <v>-256</v>
      </c>
      <c r="P21" s="3"/>
      <c r="W21" s="2"/>
      <c r="AC21"/>
      <c r="AD21" s="2"/>
    </row>
    <row r="22" spans="3:30" ht="12.5" x14ac:dyDescent="0.25">
      <c r="C22" s="57" t="s">
        <v>16</v>
      </c>
      <c r="D22" s="28">
        <f>AVERAGE(K5:K35)</f>
        <v>-7555.5</v>
      </c>
      <c r="E22" s="29">
        <f>AVERAGE(L5:L35)</f>
        <v>7108.4924229999988</v>
      </c>
      <c r="F22" s="29">
        <f>AVERAGE(M5:M35)</f>
        <v>578.73333333333335</v>
      </c>
      <c r="G22" s="29">
        <f>AVERAGE(N5:N35)</f>
        <v>-647.66666666666663</v>
      </c>
      <c r="H22" s="30">
        <f>AVERAGE(O5:O35)</f>
        <v>187.66666666666666</v>
      </c>
      <c r="I22" s="1">
        <v>18</v>
      </c>
      <c r="J22" s="39">
        <v>1</v>
      </c>
      <c r="K22" s="15">
        <v>-9162</v>
      </c>
      <c r="L22" s="15">
        <v>5792.2958900000003</v>
      </c>
      <c r="M22" s="15">
        <v>-576</v>
      </c>
      <c r="N22" s="15">
        <v>28</v>
      </c>
      <c r="O22" s="32">
        <v>-373</v>
      </c>
      <c r="P22" s="3"/>
      <c r="W22" s="2"/>
    </row>
    <row r="23" spans="3:30" ht="12.5" x14ac:dyDescent="0.25">
      <c r="C23" s="21" t="s">
        <v>17</v>
      </c>
      <c r="D23" s="31">
        <f>STDEV(K5:K35)</f>
        <v>9480.183068761984</v>
      </c>
      <c r="E23" s="15">
        <f>STDEV(L5:L35)</f>
        <v>5993.7248673858858</v>
      </c>
      <c r="F23" s="15">
        <f>STDEV(M5:M35)</f>
        <v>3629.3694040789469</v>
      </c>
      <c r="G23" s="15">
        <f>STDEV(N5:N35)</f>
        <v>1796.0799523969692</v>
      </c>
      <c r="H23" s="32">
        <f>STDEV(O5:O35)</f>
        <v>2427.6940148801818</v>
      </c>
      <c r="I23" s="1">
        <v>19</v>
      </c>
      <c r="J23" s="39">
        <v>1</v>
      </c>
      <c r="K23" s="15">
        <v>-10101</v>
      </c>
      <c r="L23" s="15">
        <v>4991.1818599999997</v>
      </c>
      <c r="M23" s="15">
        <v>-902</v>
      </c>
      <c r="N23" s="15">
        <v>-5</v>
      </c>
      <c r="O23" s="32">
        <v>-392</v>
      </c>
      <c r="P23" s="3"/>
      <c r="Q23" s="41"/>
      <c r="R23" s="3"/>
      <c r="S23" s="3"/>
      <c r="T23" s="3"/>
      <c r="U23" s="3"/>
      <c r="W23" s="2"/>
      <c r="X23" s="12"/>
      <c r="Y23" s="12"/>
      <c r="Z23" s="12"/>
      <c r="AA23" s="13"/>
    </row>
    <row r="24" spans="3:30" ht="12.75" customHeight="1" x14ac:dyDescent="0.25">
      <c r="C24" s="22" t="s">
        <v>18</v>
      </c>
      <c r="D24" s="49">
        <f>COUNTIF(K$5:K$35,"&gt;=0")/COUNTA(K$5:K$35)</f>
        <v>0.13333333333333333</v>
      </c>
      <c r="E24" s="42">
        <f t="shared" ref="E24:G24" si="3">COUNTIF(L$5:L$35,"&gt;=0")/COUNTA(L$5:L$35)</f>
        <v>0.96666666666666667</v>
      </c>
      <c r="F24" s="42">
        <f t="shared" si="3"/>
        <v>0.53333333333333333</v>
      </c>
      <c r="G24" s="42">
        <f t="shared" si="3"/>
        <v>0.6</v>
      </c>
      <c r="H24" s="43">
        <f>COUNTIF(O$5:O$35,"&gt;=0")/COUNTA(O$5:O$35)</f>
        <v>0.46666666666666667</v>
      </c>
      <c r="I24" s="1">
        <v>20</v>
      </c>
      <c r="J24" s="39">
        <v>1</v>
      </c>
      <c r="K24" s="15">
        <v>-10670</v>
      </c>
      <c r="L24" s="15">
        <v>4815.8664699999999</v>
      </c>
      <c r="M24" s="15">
        <v>-1121</v>
      </c>
      <c r="N24" s="15">
        <v>-95</v>
      </c>
      <c r="O24" s="32">
        <v>-553</v>
      </c>
      <c r="P24" s="3"/>
      <c r="Q24" s="60" t="s">
        <v>19</v>
      </c>
      <c r="R24" s="60"/>
      <c r="S24" s="60"/>
      <c r="T24" s="60"/>
      <c r="U24" s="60"/>
      <c r="V24" s="60"/>
      <c r="W24" s="60"/>
      <c r="X24" s="12"/>
      <c r="Y24" s="12"/>
      <c r="Z24" s="12"/>
      <c r="AA24" s="13"/>
    </row>
    <row r="25" spans="3:30" ht="12.75" customHeight="1" x14ac:dyDescent="0.25">
      <c r="C25" s="23" t="s">
        <v>20</v>
      </c>
      <c r="D25" s="50">
        <f>1-D24</f>
        <v>0.8666666666666667</v>
      </c>
      <c r="E25" s="44">
        <f>1-E24</f>
        <v>3.3333333333333326E-2</v>
      </c>
      <c r="F25" s="44">
        <f>1-F24</f>
        <v>0.46666666666666667</v>
      </c>
      <c r="G25" s="44">
        <f>1-G24</f>
        <v>0.4</v>
      </c>
      <c r="H25" s="45">
        <f>1-H24</f>
        <v>0.53333333333333333</v>
      </c>
      <c r="I25" s="1">
        <v>21</v>
      </c>
      <c r="J25" s="39">
        <v>1</v>
      </c>
      <c r="K25" s="15">
        <v>-11317</v>
      </c>
      <c r="L25" s="15">
        <v>4561.92281</v>
      </c>
      <c r="M25" s="15">
        <v>-1212</v>
      </c>
      <c r="N25" s="15">
        <v>-217</v>
      </c>
      <c r="O25" s="32">
        <v>-728</v>
      </c>
      <c r="P25" s="3"/>
      <c r="Q25" s="60"/>
      <c r="R25" s="60"/>
      <c r="S25" s="60"/>
      <c r="T25" s="60"/>
      <c r="U25" s="60"/>
      <c r="V25" s="60"/>
      <c r="W25" s="60"/>
      <c r="X25" s="12"/>
      <c r="Y25" s="12"/>
      <c r="Z25" s="12"/>
      <c r="AA25" s="13"/>
    </row>
    <row r="26" spans="3:30" ht="12.5" x14ac:dyDescent="0.25">
      <c r="C26" s="51" t="s">
        <v>21</v>
      </c>
      <c r="D26" s="52">
        <f>MEDIAN(K5:K35)</f>
        <v>-8202</v>
      </c>
      <c r="E26" s="52">
        <f>MEDIAN(L5:L35)</f>
        <v>6753.5341900000003</v>
      </c>
      <c r="F26" s="52">
        <f>MEDIAN(M5:M35)</f>
        <v>342.5</v>
      </c>
      <c r="G26" s="52">
        <f>MEDIAN(N5:N35)</f>
        <v>48</v>
      </c>
      <c r="H26" s="52">
        <f>MEDIAN(O5:O35)</f>
        <v>-121.5</v>
      </c>
      <c r="I26" s="1">
        <v>22</v>
      </c>
      <c r="J26" s="39">
        <v>1</v>
      </c>
      <c r="K26" s="15">
        <v>-12121</v>
      </c>
      <c r="L26" s="15">
        <v>4196.5112799999997</v>
      </c>
      <c r="M26" s="15">
        <v>-1545</v>
      </c>
      <c r="N26" s="15">
        <v>-294</v>
      </c>
      <c r="O26" s="32">
        <v>-796</v>
      </c>
      <c r="P26" s="3"/>
      <c r="Q26" s="3"/>
      <c r="R26" s="3"/>
      <c r="S26" s="3"/>
      <c r="T26" s="3"/>
      <c r="U26" s="3"/>
      <c r="V26" s="2"/>
      <c r="W26" s="2"/>
      <c r="X26" s="12"/>
      <c r="Y26" s="12"/>
      <c r="Z26" s="12"/>
      <c r="AA26" s="13"/>
    </row>
    <row r="27" spans="3:30" x14ac:dyDescent="0.25">
      <c r="I27" s="1">
        <v>23</v>
      </c>
      <c r="J27" s="39">
        <v>1</v>
      </c>
      <c r="K27" s="15">
        <v>-12659</v>
      </c>
      <c r="L27" s="15">
        <v>3923.24413</v>
      </c>
      <c r="M27" s="15">
        <v>-1669</v>
      </c>
      <c r="N27" s="15">
        <v>-423</v>
      </c>
      <c r="O27" s="32">
        <v>-902</v>
      </c>
      <c r="P27" s="3"/>
      <c r="Q27" s="3"/>
      <c r="R27" s="3"/>
      <c r="S27" s="3"/>
      <c r="T27" s="3"/>
      <c r="U27" s="3"/>
      <c r="V27" s="2"/>
      <c r="W27" s="2"/>
      <c r="X27" s="12"/>
      <c r="Y27" s="12"/>
      <c r="Z27" s="12"/>
      <c r="AA27" s="13"/>
    </row>
    <row r="28" spans="3:30" x14ac:dyDescent="0.25">
      <c r="I28" s="1">
        <v>24</v>
      </c>
      <c r="J28" s="39">
        <v>1</v>
      </c>
      <c r="K28" s="15">
        <v>-13232</v>
      </c>
      <c r="L28" s="15">
        <v>3748.68561</v>
      </c>
      <c r="M28" s="15">
        <v>-2039</v>
      </c>
      <c r="N28" s="15">
        <v>-592</v>
      </c>
      <c r="O28" s="32">
        <v>-950</v>
      </c>
      <c r="P28" s="3"/>
      <c r="X28" s="12"/>
      <c r="Y28" s="12"/>
      <c r="Z28" s="12"/>
      <c r="AA28" s="13"/>
    </row>
    <row r="29" spans="3:30" x14ac:dyDescent="0.25">
      <c r="I29" s="1">
        <v>25</v>
      </c>
      <c r="J29" s="39">
        <v>1</v>
      </c>
      <c r="K29" s="15">
        <v>-14796</v>
      </c>
      <c r="L29" s="15">
        <v>3581.2484100000001</v>
      </c>
      <c r="M29" s="15">
        <v>-2309</v>
      </c>
      <c r="N29" s="15">
        <v>-868</v>
      </c>
      <c r="O29" s="32">
        <v>-1097</v>
      </c>
      <c r="P29" s="3"/>
      <c r="Q29" s="3"/>
      <c r="R29" s="3"/>
      <c r="S29" s="3"/>
      <c r="T29" s="3"/>
      <c r="U29" s="3"/>
      <c r="V29" s="2"/>
      <c r="W29" s="2"/>
      <c r="X29" s="12"/>
      <c r="Y29" s="12"/>
      <c r="Z29" s="12"/>
      <c r="AA29" s="13"/>
    </row>
    <row r="30" spans="3:30" x14ac:dyDescent="0.25">
      <c r="I30" s="1">
        <v>26</v>
      </c>
      <c r="J30" s="39">
        <v>1</v>
      </c>
      <c r="K30" s="15">
        <v>-15882</v>
      </c>
      <c r="L30" s="15">
        <v>2991.8056799999999</v>
      </c>
      <c r="M30" s="15">
        <v>-2760</v>
      </c>
      <c r="N30" s="15">
        <v>-1163</v>
      </c>
      <c r="O30" s="32">
        <v>-1316</v>
      </c>
      <c r="P30" s="3"/>
      <c r="Q30" s="3"/>
      <c r="R30" s="3"/>
      <c r="S30" s="3"/>
      <c r="T30" s="3"/>
      <c r="U30" s="3"/>
      <c r="V30" s="2"/>
      <c r="W30" s="2"/>
      <c r="X30" s="12"/>
      <c r="Y30" s="12"/>
      <c r="Z30" s="12"/>
      <c r="AA30" s="13"/>
    </row>
    <row r="31" spans="3:30" x14ac:dyDescent="0.25">
      <c r="I31" s="1">
        <v>27</v>
      </c>
      <c r="J31" s="39">
        <v>1</v>
      </c>
      <c r="K31" s="15">
        <v>-16406</v>
      </c>
      <c r="L31" s="15">
        <v>2778.49163</v>
      </c>
      <c r="M31" s="15">
        <v>-3338</v>
      </c>
      <c r="N31" s="15">
        <v>-2219</v>
      </c>
      <c r="O31" s="32">
        <v>-1614</v>
      </c>
      <c r="P31" s="3"/>
      <c r="Q31" s="3"/>
      <c r="R31" s="3"/>
      <c r="S31" s="3"/>
      <c r="T31" s="3"/>
      <c r="U31" s="3"/>
      <c r="V31" s="2"/>
      <c r="W31" s="2"/>
      <c r="X31" s="12"/>
      <c r="Y31" s="12"/>
      <c r="Z31" s="12"/>
      <c r="AA31" s="13"/>
    </row>
    <row r="32" spans="3:30" x14ac:dyDescent="0.25">
      <c r="I32" s="1">
        <v>28</v>
      </c>
      <c r="J32" s="39">
        <v>1</v>
      </c>
      <c r="K32" s="15">
        <v>-17267</v>
      </c>
      <c r="L32" s="15">
        <v>2349.0875799999999</v>
      </c>
      <c r="M32" s="15">
        <v>-3731</v>
      </c>
      <c r="N32" s="15">
        <v>-2966</v>
      </c>
      <c r="O32" s="32">
        <v>-1774</v>
      </c>
      <c r="P32" s="3"/>
      <c r="Q32" s="3"/>
      <c r="R32" s="3"/>
      <c r="S32" s="3"/>
      <c r="T32" s="3"/>
      <c r="U32" s="3"/>
      <c r="V32" s="2"/>
      <c r="W32" s="2"/>
      <c r="X32" s="12"/>
      <c r="Y32" s="12"/>
      <c r="Z32" s="12"/>
      <c r="AA32" s="13"/>
    </row>
    <row r="33" spans="9:30" x14ac:dyDescent="0.25">
      <c r="I33" s="1">
        <v>29</v>
      </c>
      <c r="J33" s="39">
        <v>1</v>
      </c>
      <c r="K33" s="15">
        <v>-20322</v>
      </c>
      <c r="L33" s="15">
        <v>2123.7750999999998</v>
      </c>
      <c r="M33" s="15">
        <v>-4146</v>
      </c>
      <c r="N33" s="15">
        <v>-3922</v>
      </c>
      <c r="O33" s="32">
        <v>-2120</v>
      </c>
      <c r="P33" s="3"/>
      <c r="Q33" s="3"/>
      <c r="R33" s="3"/>
      <c r="S33" s="3"/>
      <c r="T33" s="3"/>
      <c r="U33" s="3"/>
      <c r="V33" s="2"/>
      <c r="W33" s="2"/>
      <c r="X33" s="12"/>
      <c r="Y33" s="12"/>
      <c r="Z33" s="12"/>
      <c r="AA33" s="13"/>
    </row>
    <row r="34" spans="9:30" ht="12.5" x14ac:dyDescent="0.25">
      <c r="I34" s="1">
        <v>30</v>
      </c>
      <c r="J34" s="39">
        <v>1</v>
      </c>
      <c r="K34" s="15">
        <v>-29609</v>
      </c>
      <c r="L34" s="15">
        <v>-12251.89092</v>
      </c>
      <c r="M34" s="15">
        <v>-7285</v>
      </c>
      <c r="N34" s="15">
        <v>-8593</v>
      </c>
      <c r="O34" s="32">
        <v>-4104</v>
      </c>
      <c r="P34" s="3"/>
      <c r="Q34" s="3"/>
      <c r="R34" s="3"/>
      <c r="S34" s="3"/>
      <c r="T34" s="3"/>
      <c r="U34" s="3"/>
      <c r="V34" s="2"/>
      <c r="W34" s="2"/>
      <c r="X34" s="12"/>
      <c r="Y34" s="12"/>
      <c r="Z34" s="12"/>
      <c r="AA34" s="13"/>
      <c r="AC34"/>
      <c r="AD34" s="2"/>
    </row>
    <row r="35" spans="9:30" ht="12.5" x14ac:dyDescent="0.25">
      <c r="J35" s="40"/>
      <c r="K35" s="20"/>
      <c r="L35" s="20"/>
      <c r="M35" s="20"/>
      <c r="N35" s="20"/>
      <c r="O35" s="34"/>
      <c r="P35" s="3"/>
      <c r="Q35" s="3"/>
      <c r="R35" s="3"/>
      <c r="S35" s="3"/>
      <c r="T35" s="3"/>
      <c r="U35" s="3"/>
      <c r="V35" s="2"/>
      <c r="W35" s="2"/>
      <c r="X35" s="12"/>
      <c r="Y35" s="12"/>
      <c r="Z35" s="12"/>
      <c r="AA35" s="13"/>
      <c r="AC35"/>
      <c r="AD35" s="2"/>
    </row>
    <row r="36" spans="9:30" ht="12.5" x14ac:dyDescent="0.25">
      <c r="I36" s="5"/>
      <c r="P36" s="5"/>
      <c r="Q36" s="5"/>
      <c r="R36" s="5"/>
      <c r="S36" s="5"/>
      <c r="T36" s="5"/>
      <c r="U36" s="5"/>
      <c r="V36" s="2"/>
      <c r="W36" s="2"/>
      <c r="X36" s="12"/>
      <c r="Y36" s="12"/>
      <c r="Z36" s="12"/>
      <c r="AA36" s="13"/>
      <c r="AC36"/>
      <c r="AD36" s="2"/>
    </row>
    <row r="37" spans="9:30" ht="12.5" x14ac:dyDescent="0.25">
      <c r="I37" s="5"/>
      <c r="P37" s="5"/>
      <c r="Q37" s="5"/>
      <c r="R37" s="5"/>
      <c r="S37" s="5"/>
      <c r="T37" s="5"/>
      <c r="U37" s="5"/>
      <c r="V37" s="2"/>
      <c r="W37" s="2"/>
      <c r="X37" s="12"/>
      <c r="Y37" s="12"/>
      <c r="Z37" s="12"/>
      <c r="AA37" s="13"/>
      <c r="AC37"/>
      <c r="AD37" s="2"/>
    </row>
    <row r="38" spans="9:30" ht="12.5" x14ac:dyDescent="0.25">
      <c r="I38" s="2"/>
      <c r="P38" s="2"/>
      <c r="Q38" s="2"/>
      <c r="R38" s="2"/>
      <c r="S38" s="2"/>
      <c r="T38" s="2"/>
      <c r="U38" s="2"/>
      <c r="V38" s="2"/>
      <c r="W38" s="2"/>
      <c r="X38" s="12"/>
      <c r="Y38" s="12"/>
      <c r="Z38" s="12"/>
      <c r="AA38" s="13"/>
      <c r="AC38"/>
      <c r="AD38" s="2"/>
    </row>
    <row r="39" spans="9:30" ht="12.5" x14ac:dyDescent="0.25">
      <c r="I39" s="7"/>
      <c r="P39" s="7"/>
      <c r="Q39" s="7"/>
      <c r="R39" s="7"/>
      <c r="S39" s="7"/>
      <c r="T39" s="7"/>
      <c r="U39" s="7"/>
      <c r="V39" s="2"/>
      <c r="W39" s="2"/>
      <c r="X39" s="12"/>
      <c r="Y39" s="12"/>
      <c r="Z39" s="12"/>
      <c r="AA39" s="13"/>
      <c r="AC39"/>
      <c r="AD39" s="2"/>
    </row>
    <row r="40" spans="9:30" ht="12.5" x14ac:dyDescent="0.25">
      <c r="I40" s="8"/>
      <c r="P40" s="8"/>
      <c r="Q40" s="8"/>
      <c r="R40" s="8"/>
      <c r="S40" s="8"/>
      <c r="T40" s="8"/>
      <c r="U40" s="8"/>
      <c r="V40" s="2"/>
      <c r="W40" s="2"/>
      <c r="X40" s="12"/>
      <c r="Y40" s="12"/>
      <c r="Z40" s="12"/>
      <c r="AA40" s="13"/>
      <c r="AC40"/>
      <c r="AD40" s="2"/>
    </row>
    <row r="41" spans="9:30" ht="12.5" x14ac:dyDescent="0.25">
      <c r="I41" s="8"/>
      <c r="P41" s="8"/>
      <c r="Q41" s="8"/>
      <c r="R41" s="8"/>
      <c r="S41" s="8"/>
      <c r="T41" s="8"/>
      <c r="U41" s="8"/>
      <c r="V41" s="2"/>
      <c r="W41" s="2"/>
      <c r="X41" s="12"/>
      <c r="Y41" s="12"/>
      <c r="Z41" s="12"/>
      <c r="AA41" s="13"/>
      <c r="AC41"/>
      <c r="AD41" s="2"/>
    </row>
    <row r="42" spans="9:30" ht="12.5" x14ac:dyDescent="0.25">
      <c r="I42" s="8"/>
      <c r="P42" s="8"/>
      <c r="Q42" s="8"/>
      <c r="R42" s="8"/>
      <c r="S42" s="8"/>
      <c r="T42" s="8"/>
      <c r="U42" s="8"/>
      <c r="V42" s="2"/>
      <c r="W42" s="2"/>
      <c r="X42" s="12"/>
      <c r="Y42" s="12"/>
      <c r="Z42" s="12"/>
      <c r="AA42" s="13"/>
      <c r="AC42"/>
      <c r="AD42" s="2"/>
    </row>
    <row r="43" spans="9:30" ht="12.5" x14ac:dyDescent="0.25">
      <c r="I43" s="8"/>
      <c r="P43" s="8"/>
      <c r="Q43" s="8"/>
      <c r="R43" s="8"/>
      <c r="S43" s="8"/>
      <c r="T43" s="8"/>
      <c r="U43" s="8"/>
      <c r="V43" s="2"/>
      <c r="W43" s="2"/>
      <c r="X43" s="12"/>
      <c r="Y43" s="12"/>
      <c r="Z43" s="12"/>
      <c r="AA43" s="13"/>
      <c r="AC43"/>
      <c r="AD43" s="2"/>
    </row>
    <row r="44" spans="9:30" ht="12.5" x14ac:dyDescent="0.25">
      <c r="I44" s="8"/>
      <c r="P44" s="8"/>
      <c r="Q44" s="8"/>
      <c r="R44" s="8"/>
      <c r="S44" s="8"/>
      <c r="T44" s="8"/>
      <c r="U44" s="8"/>
      <c r="V44" s="2"/>
      <c r="W44" s="2"/>
      <c r="X44" s="12"/>
      <c r="Y44" s="12"/>
      <c r="Z44" s="12"/>
      <c r="AA44" s="13"/>
      <c r="AC44"/>
      <c r="AD44" s="2"/>
    </row>
    <row r="45" spans="9:30" ht="12.5" x14ac:dyDescent="0.25">
      <c r="I45" s="8"/>
      <c r="P45" s="8"/>
      <c r="Q45" s="8"/>
      <c r="R45" s="8"/>
      <c r="S45" s="8"/>
      <c r="T45" s="8"/>
      <c r="U45" s="8"/>
      <c r="V45" s="2"/>
      <c r="W45" s="2"/>
      <c r="X45" s="12"/>
      <c r="Y45" s="12"/>
      <c r="Z45" s="12"/>
      <c r="AA45" s="13"/>
      <c r="AC45"/>
      <c r="AD45" s="2"/>
    </row>
    <row r="46" spans="9:30" ht="12.5" x14ac:dyDescent="0.25">
      <c r="I46" s="8"/>
      <c r="P46" s="8"/>
      <c r="Q46" s="8"/>
      <c r="R46" s="8"/>
      <c r="S46" s="8"/>
      <c r="T46" s="8"/>
      <c r="U46" s="8"/>
      <c r="V46" s="2"/>
      <c r="W46" s="2"/>
      <c r="X46" s="12"/>
      <c r="Y46" s="12"/>
      <c r="Z46" s="12"/>
      <c r="AA46" s="13"/>
      <c r="AC46"/>
      <c r="AD46" s="2"/>
    </row>
    <row r="47" spans="9:30" ht="12.5" x14ac:dyDescent="0.25">
      <c r="I47" s="8"/>
      <c r="P47" s="8"/>
      <c r="Q47" s="8"/>
      <c r="R47" s="8"/>
      <c r="S47" s="8"/>
      <c r="T47" s="8"/>
      <c r="U47" s="8"/>
      <c r="V47" s="2"/>
      <c r="W47" s="2"/>
      <c r="X47" s="12"/>
      <c r="Y47" s="12"/>
      <c r="Z47" s="12"/>
      <c r="AA47" s="13"/>
      <c r="AC47"/>
      <c r="AD47" s="2"/>
    </row>
    <row r="48" spans="9:30" ht="12.5" x14ac:dyDescent="0.25">
      <c r="I48" s="8"/>
      <c r="P48" s="8"/>
      <c r="Q48" s="8"/>
      <c r="R48" s="8"/>
      <c r="S48" s="8"/>
      <c r="T48" s="8"/>
      <c r="U48" s="8"/>
      <c r="V48" s="2"/>
      <c r="W48" s="2"/>
      <c r="X48" s="12"/>
      <c r="Y48" s="12"/>
      <c r="Z48" s="12"/>
      <c r="AA48" s="13"/>
      <c r="AC48"/>
      <c r="AD48" s="2"/>
    </row>
    <row r="49" spans="9:30" ht="12.5" x14ac:dyDescent="0.25">
      <c r="I49" s="8"/>
      <c r="P49" s="8"/>
      <c r="Q49" s="8"/>
      <c r="R49" s="8"/>
      <c r="S49" s="8"/>
      <c r="T49" s="8"/>
      <c r="U49" s="8"/>
      <c r="V49" s="2"/>
      <c r="W49" s="2"/>
      <c r="X49" s="12"/>
      <c r="Y49" s="12"/>
      <c r="Z49" s="12"/>
      <c r="AA49" s="13"/>
      <c r="AC49"/>
      <c r="AD49" s="2"/>
    </row>
    <row r="50" spans="9:30" ht="12.5" x14ac:dyDescent="0.25">
      <c r="I50" s="8"/>
      <c r="P50" s="8"/>
      <c r="Q50" s="8"/>
      <c r="R50" s="8"/>
      <c r="S50" s="8"/>
      <c r="T50" s="8"/>
      <c r="U50" s="8"/>
      <c r="V50" s="2"/>
      <c r="W50" s="2"/>
      <c r="X50" s="12"/>
      <c r="Y50" s="12"/>
      <c r="Z50" s="12"/>
      <c r="AA50" s="13"/>
      <c r="AC50"/>
      <c r="AD50" s="2"/>
    </row>
    <row r="51" spans="9:30" ht="12.5" x14ac:dyDescent="0.25">
      <c r="I51" s="8"/>
      <c r="P51" s="8"/>
      <c r="Q51" s="8"/>
      <c r="R51" s="8"/>
      <c r="S51" s="8"/>
      <c r="T51" s="8"/>
      <c r="U51" s="8"/>
      <c r="V51" s="2"/>
      <c r="W51" s="2"/>
      <c r="X51" s="12"/>
      <c r="Y51" s="12"/>
      <c r="Z51" s="12"/>
      <c r="AA51" s="13"/>
      <c r="AC51"/>
      <c r="AD51" s="2"/>
    </row>
    <row r="52" spans="9:30" ht="12.5" x14ac:dyDescent="0.25">
      <c r="I52" s="9"/>
      <c r="P52" s="9"/>
      <c r="Q52" s="8"/>
      <c r="R52" s="8"/>
      <c r="S52" s="8"/>
      <c r="T52" s="8"/>
      <c r="U52" s="8"/>
      <c r="V52" s="2"/>
      <c r="W52" s="2"/>
      <c r="X52" s="12"/>
      <c r="Y52" s="12"/>
      <c r="Z52" s="12"/>
      <c r="AA52" s="13"/>
      <c r="AC52"/>
      <c r="AD52" s="2"/>
    </row>
    <row r="53" spans="9:30" ht="12.5" x14ac:dyDescent="0.25">
      <c r="I53" s="9"/>
      <c r="P53" s="9"/>
      <c r="Q53" s="8"/>
      <c r="R53" s="8"/>
      <c r="S53" s="8"/>
      <c r="T53" s="8"/>
      <c r="U53" s="8"/>
      <c r="V53" s="2"/>
      <c r="W53" s="2"/>
      <c r="X53" s="12"/>
      <c r="Y53" s="12"/>
      <c r="Z53" s="12"/>
      <c r="AA53" s="13"/>
      <c r="AC53"/>
      <c r="AD53" s="2"/>
    </row>
    <row r="54" spans="9:30" ht="12.5" x14ac:dyDescent="0.25">
      <c r="I54" s="9"/>
      <c r="P54" s="9"/>
      <c r="Q54" s="9"/>
      <c r="R54" s="9"/>
      <c r="S54" s="9"/>
      <c r="T54" s="9"/>
      <c r="U54" s="9"/>
      <c r="V54" s="2"/>
      <c r="W54" s="2"/>
      <c r="X54" s="12"/>
      <c r="Y54" s="12"/>
      <c r="Z54" s="12"/>
      <c r="AA54" s="13"/>
      <c r="AC54"/>
      <c r="AD54" s="2"/>
    </row>
    <row r="55" spans="9:30" ht="12.5" x14ac:dyDescent="0.25">
      <c r="I55" s="9"/>
      <c r="P55" s="9"/>
      <c r="Q55" s="9"/>
      <c r="R55" s="9"/>
      <c r="S55" s="9"/>
      <c r="T55" s="9"/>
      <c r="U55" s="9"/>
      <c r="V55" s="2"/>
      <c r="W55" s="2"/>
      <c r="X55" s="12"/>
      <c r="Y55" s="12"/>
      <c r="Z55" s="12"/>
      <c r="AA55" s="13"/>
      <c r="AC55"/>
      <c r="AD55" s="2"/>
    </row>
    <row r="56" spans="9:30" ht="12.5" x14ac:dyDescent="0.25">
      <c r="I56" s="8"/>
      <c r="P56" s="8"/>
      <c r="Q56" s="8"/>
      <c r="R56" s="8"/>
      <c r="S56" s="8"/>
      <c r="T56" s="8"/>
      <c r="U56" s="8"/>
      <c r="V56" s="2"/>
      <c r="W56" s="2"/>
      <c r="X56" s="12"/>
      <c r="Y56" s="12"/>
      <c r="Z56" s="12"/>
      <c r="AA56" s="13"/>
      <c r="AC56"/>
      <c r="AD56" s="2"/>
    </row>
    <row r="57" spans="9:30" ht="12.5" x14ac:dyDescent="0.25">
      <c r="I57" s="8"/>
      <c r="P57" s="8"/>
      <c r="Q57" s="8"/>
      <c r="R57" s="8"/>
      <c r="S57" s="8"/>
      <c r="T57" s="8"/>
      <c r="U57" s="8"/>
      <c r="V57" s="2"/>
      <c r="W57" s="2"/>
      <c r="X57" s="12"/>
      <c r="Y57" s="12"/>
      <c r="Z57" s="12"/>
      <c r="AA57" s="13"/>
      <c r="AC57"/>
      <c r="AD57" s="2"/>
    </row>
    <row r="58" spans="9:30" ht="12.5" x14ac:dyDescent="0.25">
      <c r="I58" s="8"/>
      <c r="P58" s="8"/>
      <c r="Q58" s="8"/>
      <c r="R58" s="8"/>
      <c r="S58" s="8"/>
      <c r="T58" s="8"/>
      <c r="U58" s="8"/>
      <c r="V58" s="2"/>
      <c r="W58" s="2"/>
      <c r="X58" s="12"/>
      <c r="Y58" s="12"/>
      <c r="Z58" s="12"/>
      <c r="AA58" s="13"/>
      <c r="AC58"/>
      <c r="AD58" s="2"/>
    </row>
    <row r="59" spans="9:30" ht="12.5" x14ac:dyDescent="0.25">
      <c r="I59" s="10"/>
      <c r="P59" s="10"/>
      <c r="Q59" s="10"/>
      <c r="R59" s="10"/>
      <c r="S59" s="10"/>
      <c r="T59" s="10"/>
      <c r="U59" s="10"/>
      <c r="V59" s="2"/>
      <c r="W59" s="2"/>
      <c r="X59" s="12"/>
      <c r="Y59" s="12"/>
      <c r="Z59" s="12"/>
      <c r="AA59" s="13"/>
      <c r="AC59"/>
      <c r="AD59" s="2"/>
    </row>
    <row r="60" spans="9:30" ht="12.5" x14ac:dyDescent="0.25">
      <c r="V60" s="2"/>
      <c r="W60" s="2"/>
      <c r="X60" s="12"/>
      <c r="Y60" s="12"/>
      <c r="Z60" s="12"/>
      <c r="AA60" s="13"/>
      <c r="AC60"/>
      <c r="AD60" s="2"/>
    </row>
    <row r="61" spans="9:30" ht="12.5" x14ac:dyDescent="0.25">
      <c r="V61" s="2"/>
      <c r="W61" s="2"/>
      <c r="X61" s="12"/>
      <c r="Y61" s="12"/>
      <c r="Z61" s="12"/>
      <c r="AA61" s="13"/>
      <c r="AC61"/>
      <c r="AD61" s="2"/>
    </row>
    <row r="62" spans="9:30" ht="12.5" x14ac:dyDescent="0.25">
      <c r="V62" s="2"/>
      <c r="W62" s="2"/>
      <c r="X62" s="12"/>
      <c r="Y62" s="12"/>
      <c r="Z62" s="12"/>
      <c r="AA62" s="13"/>
      <c r="AC62"/>
      <c r="AD62" s="2"/>
    </row>
    <row r="63" spans="9:30" ht="12.5" x14ac:dyDescent="0.25">
      <c r="V63" s="2"/>
      <c r="W63" s="2"/>
      <c r="X63" s="12"/>
      <c r="Y63" s="12"/>
      <c r="Z63" s="12"/>
      <c r="AA63" s="13"/>
      <c r="AC63"/>
      <c r="AD63" s="2"/>
    </row>
    <row r="64" spans="9:30" ht="12.5" x14ac:dyDescent="0.25">
      <c r="V64" s="2"/>
      <c r="W64" s="2"/>
      <c r="X64" s="12"/>
      <c r="Y64" s="12"/>
      <c r="Z64" s="12"/>
      <c r="AA64" s="13"/>
      <c r="AC64"/>
      <c r="AD64" s="2"/>
    </row>
    <row r="65" spans="22:30" ht="12.5" x14ac:dyDescent="0.25">
      <c r="V65" s="2"/>
      <c r="W65" s="2"/>
      <c r="X65" s="12"/>
      <c r="Y65" s="12"/>
      <c r="Z65" s="12"/>
      <c r="AA65" s="13"/>
      <c r="AC65"/>
      <c r="AD65" s="2"/>
    </row>
    <row r="66" spans="22:30" ht="12.5" x14ac:dyDescent="0.25">
      <c r="V66" s="2"/>
      <c r="W66" s="2"/>
      <c r="X66" s="12"/>
      <c r="Y66" s="12"/>
      <c r="Z66" s="12"/>
      <c r="AA66" s="13"/>
      <c r="AC66"/>
      <c r="AD66" s="2"/>
    </row>
    <row r="67" spans="22:30" ht="12.5" x14ac:dyDescent="0.25">
      <c r="V67" s="2"/>
      <c r="W67" s="2"/>
      <c r="X67" s="12"/>
      <c r="Y67" s="12"/>
      <c r="Z67" s="12"/>
      <c r="AA67" s="13"/>
      <c r="AC67"/>
      <c r="AD67" s="2"/>
    </row>
    <row r="68" spans="22:30" ht="12.5" x14ac:dyDescent="0.25">
      <c r="V68" s="2"/>
      <c r="W68" s="2"/>
      <c r="X68" s="12"/>
      <c r="Y68" s="12"/>
      <c r="Z68" s="12"/>
      <c r="AA68" s="13"/>
      <c r="AC68"/>
      <c r="AD68" s="2"/>
    </row>
    <row r="69" spans="22:30" ht="12.5" x14ac:dyDescent="0.25">
      <c r="V69" s="2"/>
      <c r="W69" s="2"/>
      <c r="X69" s="12"/>
      <c r="Y69" s="12"/>
      <c r="Z69" s="12"/>
      <c r="AA69" s="13"/>
      <c r="AC69"/>
      <c r="AD69" s="2"/>
    </row>
    <row r="70" spans="22:30" ht="12.5" x14ac:dyDescent="0.25">
      <c r="V70" s="2"/>
      <c r="W70" s="2"/>
      <c r="X70" s="12"/>
      <c r="Y70" s="12"/>
      <c r="Z70" s="12"/>
      <c r="AA70" s="13"/>
      <c r="AC70"/>
      <c r="AD70" s="2"/>
    </row>
    <row r="71" spans="22:30" ht="12.5" x14ac:dyDescent="0.25">
      <c r="V71" s="2"/>
      <c r="W71" s="2"/>
      <c r="X71" s="12"/>
      <c r="Y71" s="12"/>
      <c r="Z71" s="12"/>
      <c r="AA71" s="13"/>
      <c r="AC71"/>
      <c r="AD71" s="2"/>
    </row>
    <row r="72" spans="22:30" ht="12.5" x14ac:dyDescent="0.25">
      <c r="V72" s="2"/>
      <c r="W72" s="2"/>
      <c r="X72" s="12"/>
      <c r="Y72" s="12"/>
      <c r="Z72" s="12"/>
      <c r="AA72" s="13"/>
      <c r="AC72"/>
      <c r="AD72" s="2"/>
    </row>
    <row r="73" spans="22:30" ht="12.5" x14ac:dyDescent="0.25">
      <c r="V73" s="2"/>
      <c r="W73" s="2"/>
      <c r="X73" s="12"/>
      <c r="Y73" s="12"/>
      <c r="Z73" s="12"/>
      <c r="AA73" s="13"/>
      <c r="AC73"/>
      <c r="AD73" s="2"/>
    </row>
    <row r="74" spans="22:30" ht="12.5" x14ac:dyDescent="0.25">
      <c r="V74" s="2"/>
      <c r="W74" s="2"/>
      <c r="X74" s="12"/>
      <c r="Y74" s="12"/>
      <c r="Z74" s="12"/>
      <c r="AA74" s="13"/>
      <c r="AC74"/>
      <c r="AD74" s="2"/>
    </row>
    <row r="75" spans="22:30" ht="12.5" x14ac:dyDescent="0.25">
      <c r="V75" s="2"/>
      <c r="W75" s="2"/>
      <c r="X75" s="12"/>
      <c r="Y75" s="12"/>
      <c r="Z75" s="12"/>
      <c r="AA75" s="13"/>
      <c r="AC75"/>
      <c r="AD75" s="2"/>
    </row>
    <row r="76" spans="22:30" ht="12.5" x14ac:dyDescent="0.25">
      <c r="V76" s="2"/>
      <c r="W76" s="2"/>
      <c r="X76" s="12"/>
      <c r="Y76" s="12"/>
      <c r="Z76" s="12"/>
      <c r="AA76" s="13"/>
      <c r="AC76"/>
      <c r="AD76" s="2"/>
    </row>
    <row r="77" spans="22:30" ht="12.5" x14ac:dyDescent="0.25">
      <c r="V77" s="2"/>
      <c r="W77" s="2"/>
      <c r="X77" s="12"/>
      <c r="Y77" s="12"/>
      <c r="Z77" s="12"/>
      <c r="AA77" s="13"/>
      <c r="AC77"/>
      <c r="AD77" s="2"/>
    </row>
    <row r="78" spans="22:30" ht="12.5" x14ac:dyDescent="0.25">
      <c r="V78" s="2"/>
      <c r="W78" s="2"/>
      <c r="X78" s="12"/>
      <c r="Y78" s="12"/>
      <c r="Z78" s="12"/>
      <c r="AA78" s="13"/>
      <c r="AC78"/>
      <c r="AD78" s="2"/>
    </row>
    <row r="79" spans="22:30" ht="12.5" x14ac:dyDescent="0.25">
      <c r="V79" s="2"/>
      <c r="W79" s="2"/>
      <c r="X79" s="12"/>
      <c r="Y79" s="12"/>
      <c r="Z79" s="12"/>
      <c r="AA79" s="13"/>
      <c r="AC79"/>
      <c r="AD79" s="2"/>
    </row>
    <row r="80" spans="22:30" ht="12.5" x14ac:dyDescent="0.25">
      <c r="V80" s="2"/>
      <c r="W80" s="2"/>
      <c r="X80" s="12"/>
      <c r="Y80" s="12"/>
      <c r="Z80" s="12"/>
      <c r="AA80" s="13"/>
      <c r="AC80"/>
      <c r="AD80" s="2"/>
    </row>
    <row r="81" spans="9:30" ht="12.5" x14ac:dyDescent="0.25">
      <c r="V81" s="2"/>
      <c r="W81" s="2"/>
      <c r="X81" s="12"/>
      <c r="Y81" s="12"/>
      <c r="Z81" s="12"/>
      <c r="AA81" s="13"/>
      <c r="AC81"/>
      <c r="AD81" s="2"/>
    </row>
    <row r="82" spans="9:30" ht="12.5" x14ac:dyDescent="0.25">
      <c r="V82" s="2"/>
      <c r="W82" s="2"/>
      <c r="X82" s="12"/>
      <c r="Y82" s="12"/>
      <c r="Z82" s="12"/>
      <c r="AA82" s="13"/>
      <c r="AC82"/>
      <c r="AD82" s="2"/>
    </row>
    <row r="83" spans="9:30" ht="12.5" x14ac:dyDescent="0.25">
      <c r="V83" s="2"/>
      <c r="W83" s="2"/>
      <c r="X83" s="12"/>
      <c r="Y83" s="12"/>
      <c r="Z83" s="12"/>
      <c r="AA83" s="13"/>
      <c r="AC83"/>
      <c r="AD83" s="2"/>
    </row>
    <row r="84" spans="9:30" ht="12.5" x14ac:dyDescent="0.25">
      <c r="V84" s="2"/>
      <c r="W84" s="2"/>
      <c r="X84" s="12"/>
      <c r="Y84" s="12"/>
      <c r="Z84" s="12"/>
      <c r="AA84" s="13"/>
      <c r="AC84"/>
      <c r="AD84" s="2"/>
    </row>
    <row r="85" spans="9:30" ht="12.5" x14ac:dyDescent="0.25">
      <c r="V85" s="2"/>
      <c r="W85" s="2"/>
      <c r="X85" s="12"/>
      <c r="Y85" s="12"/>
      <c r="Z85" s="12"/>
      <c r="AA85" s="13"/>
      <c r="AC85"/>
      <c r="AD85" s="2"/>
    </row>
    <row r="86" spans="9:30" ht="12.5" x14ac:dyDescent="0.25">
      <c r="V86" s="2"/>
      <c r="W86" s="2"/>
      <c r="X86" s="12"/>
      <c r="Y86" s="12"/>
      <c r="Z86" s="12"/>
      <c r="AA86" s="13"/>
      <c r="AC86"/>
      <c r="AD86" s="2"/>
    </row>
    <row r="87" spans="9:30" ht="12.5" x14ac:dyDescent="0.25">
      <c r="V87" s="2"/>
      <c r="W87" s="2"/>
      <c r="X87" s="12"/>
      <c r="Y87" s="12"/>
      <c r="Z87" s="12"/>
      <c r="AA87" s="13"/>
      <c r="AC87"/>
      <c r="AD87" s="2"/>
    </row>
    <row r="88" spans="9:30" ht="12.5" x14ac:dyDescent="0.25">
      <c r="V88" s="2"/>
      <c r="W88" s="2"/>
      <c r="X88" s="12"/>
      <c r="Y88" s="12"/>
      <c r="Z88" s="12"/>
      <c r="AA88" s="13"/>
      <c r="AC88"/>
      <c r="AD88" s="2"/>
    </row>
    <row r="89" spans="9:30" ht="12.5" x14ac:dyDescent="0.25">
      <c r="V89" s="2"/>
      <c r="W89" s="2"/>
      <c r="X89" s="12"/>
      <c r="Y89" s="12"/>
      <c r="Z89" s="12"/>
      <c r="AA89" s="13"/>
      <c r="AC89"/>
      <c r="AD89" s="2"/>
    </row>
    <row r="90" spans="9:30" ht="12.5" x14ac:dyDescent="0.25">
      <c r="V90" s="2"/>
      <c r="W90" s="2"/>
      <c r="X90" s="12"/>
      <c r="Y90" s="12"/>
      <c r="Z90" s="12"/>
      <c r="AA90" s="13"/>
      <c r="AC90"/>
      <c r="AD90" s="2"/>
    </row>
    <row r="91" spans="9:30" ht="12.5" x14ac:dyDescent="0.25">
      <c r="V91" s="2"/>
      <c r="W91" s="2"/>
      <c r="X91" s="12"/>
      <c r="Y91" s="12"/>
      <c r="Z91" s="12"/>
      <c r="AA91" s="13"/>
      <c r="AC91"/>
      <c r="AD91" s="2"/>
    </row>
    <row r="92" spans="9:30" ht="12.5" x14ac:dyDescent="0.25">
      <c r="V92" s="2"/>
      <c r="W92" s="2"/>
      <c r="X92" s="12"/>
      <c r="Y92" s="12"/>
      <c r="Z92" s="12"/>
      <c r="AA92" s="13"/>
      <c r="AC92"/>
      <c r="AD92" s="2"/>
    </row>
    <row r="93" spans="9:30" ht="12.5" x14ac:dyDescent="0.25">
      <c r="I93" s="2"/>
      <c r="P93" s="2"/>
      <c r="Q93" s="2"/>
      <c r="R93" s="2"/>
      <c r="S93" s="2"/>
      <c r="T93" s="2"/>
      <c r="U93" s="2"/>
      <c r="V93" s="2"/>
      <c r="W93" s="2"/>
      <c r="X93" s="12"/>
      <c r="Y93" s="12"/>
      <c r="Z93" s="12"/>
      <c r="AA93" s="13"/>
      <c r="AC93"/>
      <c r="AD93" s="2"/>
    </row>
    <row r="94" spans="9:30" ht="12.5" x14ac:dyDescent="0.25">
      <c r="I94" s="2"/>
      <c r="P94" s="2"/>
      <c r="Q94" s="2"/>
      <c r="R94" s="2"/>
      <c r="S94" s="2"/>
      <c r="T94" s="2"/>
      <c r="U94" s="2"/>
      <c r="V94" s="2"/>
      <c r="W94" s="2"/>
      <c r="X94" s="12"/>
      <c r="Y94" s="12"/>
      <c r="Z94" s="12"/>
      <c r="AA94" s="13"/>
      <c r="AC94"/>
      <c r="AD94" s="2"/>
    </row>
    <row r="95" spans="9:30" x14ac:dyDescent="0.25">
      <c r="V95" s="2"/>
      <c r="W95" s="2"/>
      <c r="X95" s="12"/>
      <c r="Y95" s="12"/>
      <c r="Z95" s="12"/>
      <c r="AA95" s="13"/>
    </row>
  </sheetData>
  <mergeCells count="7">
    <mergeCell ref="C2:H2"/>
    <mergeCell ref="Q24:W25"/>
    <mergeCell ref="J3:O3"/>
    <mergeCell ref="Q3:V3"/>
    <mergeCell ref="D13:H13"/>
    <mergeCell ref="C11:H12"/>
    <mergeCell ref="C3:H3"/>
  </mergeCells>
  <phoneticPr fontId="3" type="noConversion"/>
  <printOptions horizontalCentered="1"/>
  <pageMargins left="0.19685039370078741" right="0.19685039370078741" top="0.59055118110236227" bottom="0.59055118110236227" header="0.31496062992125984" footer="0.31496062992125984"/>
  <pageSetup paperSize="9" scale="74"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B2:AE95"/>
  <sheetViews>
    <sheetView zoomScale="85" zoomScaleNormal="85" workbookViewId="0">
      <selection activeCell="K44" sqref="K44"/>
    </sheetView>
  </sheetViews>
  <sheetFormatPr defaultColWidth="9.1796875" defaultRowHeight="11.5" x14ac:dyDescent="0.25"/>
  <cols>
    <col min="1" max="1" width="2.453125" style="1" customWidth="1"/>
    <col min="2" max="2" width="2.54296875" style="1" customWidth="1"/>
    <col min="3" max="3" width="14.54296875" style="1" customWidth="1"/>
    <col min="4" max="4" width="10" style="1" bestFit="1" customWidth="1"/>
    <col min="5" max="5" width="10.81640625" style="1" bestFit="1" customWidth="1"/>
    <col min="6" max="6" width="10" style="1" bestFit="1" customWidth="1"/>
    <col min="7" max="8" width="10" style="1" customWidth="1"/>
    <col min="9" max="9" width="4.1796875" style="1" customWidth="1"/>
    <col min="10" max="15" width="8.81640625" style="1" customWidth="1"/>
    <col min="16" max="16" width="2.54296875" style="1" customWidth="1"/>
    <col min="17" max="17" width="18.1796875" style="1" customWidth="1"/>
    <col min="18" max="22" width="9.1796875" style="1"/>
    <col min="23" max="23" width="3.54296875" style="1" customWidth="1"/>
    <col min="24" max="24" width="15.81640625" style="11" bestFit="1" customWidth="1"/>
    <col min="25" max="26" width="6.54296875" style="11" bestFit="1" customWidth="1"/>
    <col min="27" max="27" width="7.81640625" style="11" bestFit="1" customWidth="1"/>
    <col min="28" max="28" width="8" style="11" bestFit="1" customWidth="1"/>
    <col min="29" max="16384" width="9.1796875" style="1"/>
  </cols>
  <sheetData>
    <row r="2" spans="2:31" x14ac:dyDescent="0.25">
      <c r="C2" s="60" t="s">
        <v>22</v>
      </c>
      <c r="D2" s="60"/>
      <c r="E2" s="60"/>
      <c r="F2" s="60"/>
      <c r="G2" s="60"/>
      <c r="H2" s="60"/>
    </row>
    <row r="3" spans="2:31" ht="29.25" customHeight="1" x14ac:dyDescent="0.3">
      <c r="C3" s="60" t="s">
        <v>1</v>
      </c>
      <c r="D3" s="60"/>
      <c r="E3" s="60"/>
      <c r="F3" s="60"/>
      <c r="G3" s="60"/>
      <c r="H3" s="60"/>
      <c r="I3" s="24"/>
      <c r="J3" s="60" t="s">
        <v>2</v>
      </c>
      <c r="K3" s="60"/>
      <c r="L3" s="60"/>
      <c r="M3" s="60"/>
      <c r="N3" s="60"/>
      <c r="O3" s="60"/>
      <c r="P3" s="24"/>
      <c r="Q3" s="60" t="s">
        <v>3</v>
      </c>
      <c r="R3" s="60"/>
      <c r="S3" s="60"/>
      <c r="T3" s="60"/>
      <c r="U3" s="60"/>
      <c r="V3" s="60"/>
      <c r="W3" s="14"/>
    </row>
    <row r="4" spans="2:31" s="3" customFormat="1" ht="41.25" customHeight="1" x14ac:dyDescent="0.25">
      <c r="B4" s="1"/>
      <c r="D4" s="35" t="s">
        <v>4</v>
      </c>
      <c r="E4" s="35" t="s">
        <v>5</v>
      </c>
      <c r="F4" s="35" t="s">
        <v>6</v>
      </c>
      <c r="G4" s="35" t="s">
        <v>7</v>
      </c>
      <c r="H4" s="35" t="s">
        <v>8</v>
      </c>
      <c r="I4" s="1"/>
      <c r="J4" s="27" t="s">
        <v>9</v>
      </c>
      <c r="K4" s="35" t="s">
        <v>4</v>
      </c>
      <c r="L4" s="35" t="s">
        <v>5</v>
      </c>
      <c r="M4" s="35" t="s">
        <v>6</v>
      </c>
      <c r="N4" s="35" t="s">
        <v>7</v>
      </c>
      <c r="O4" s="35" t="s">
        <v>8</v>
      </c>
      <c r="P4" s="1"/>
      <c r="V4" s="1"/>
      <c r="W4" s="1"/>
    </row>
    <row r="5" spans="2:31" ht="12.5" x14ac:dyDescent="0.25">
      <c r="C5" s="37" t="s">
        <v>10</v>
      </c>
      <c r="D5" s="36">
        <f>MAX(0,K5:K35)</f>
        <v>15628</v>
      </c>
      <c r="E5" s="36">
        <f t="shared" ref="E5:H5" si="0">MAX(0,L5:L35)</f>
        <v>26567.757699999998</v>
      </c>
      <c r="F5" s="36">
        <f t="shared" si="0"/>
        <v>10597</v>
      </c>
      <c r="G5" s="36">
        <f t="shared" si="0"/>
        <v>434</v>
      </c>
      <c r="H5" s="36">
        <f t="shared" si="0"/>
        <v>3971</v>
      </c>
      <c r="I5" s="1">
        <v>1</v>
      </c>
      <c r="J5" s="38">
        <v>1</v>
      </c>
      <c r="K5" s="31">
        <v>15628</v>
      </c>
      <c r="L5" s="29">
        <v>26567.757699999998</v>
      </c>
      <c r="M5" s="29">
        <v>10597</v>
      </c>
      <c r="N5" s="29">
        <v>434</v>
      </c>
      <c r="O5" s="30">
        <v>3971</v>
      </c>
      <c r="AC5"/>
      <c r="AD5" s="2"/>
      <c r="AE5" s="4"/>
    </row>
    <row r="6" spans="2:31" ht="12.5" x14ac:dyDescent="0.25">
      <c r="C6" s="37" t="s">
        <v>11</v>
      </c>
      <c r="D6" s="36">
        <f>MAX(0,-MIN(K5:K35))</f>
        <v>45683</v>
      </c>
      <c r="E6" s="36">
        <f>MAX(0,-MIN(L5:L35))</f>
        <v>17502.477739999998</v>
      </c>
      <c r="F6" s="36">
        <f>MAX(0,-MIN(M5:M35))</f>
        <v>7993</v>
      </c>
      <c r="G6" s="36">
        <f>MAX(0,-MIN(N5:N35))</f>
        <v>7761</v>
      </c>
      <c r="H6" s="36">
        <f>MAX(0,-MIN(O5:O35))</f>
        <v>4634</v>
      </c>
      <c r="I6" s="1">
        <v>2</v>
      </c>
      <c r="J6" s="39">
        <v>1</v>
      </c>
      <c r="K6" s="31">
        <v>8397</v>
      </c>
      <c r="L6" s="15">
        <v>15796.49062</v>
      </c>
      <c r="M6" s="15">
        <v>5213</v>
      </c>
      <c r="N6" s="15">
        <v>168</v>
      </c>
      <c r="O6" s="32">
        <v>3135</v>
      </c>
      <c r="AC6"/>
      <c r="AD6" s="2"/>
    </row>
    <row r="7" spans="2:31" ht="12.5" x14ac:dyDescent="0.25">
      <c r="I7" s="1">
        <v>3</v>
      </c>
      <c r="J7" s="39">
        <v>1</v>
      </c>
      <c r="K7" s="31">
        <v>6161</v>
      </c>
      <c r="L7" s="15">
        <v>14181.730600000001</v>
      </c>
      <c r="M7" s="15">
        <v>3860</v>
      </c>
      <c r="N7" s="15">
        <v>139</v>
      </c>
      <c r="O7" s="32">
        <v>1827</v>
      </c>
      <c r="W7" s="2"/>
      <c r="AC7"/>
      <c r="AD7" s="2"/>
    </row>
    <row r="8" spans="2:31" ht="12.5" x14ac:dyDescent="0.25">
      <c r="I8" s="1">
        <v>4</v>
      </c>
      <c r="J8" s="39">
        <v>1</v>
      </c>
      <c r="K8" s="31">
        <v>4981</v>
      </c>
      <c r="L8" s="15">
        <v>12772.432709999999</v>
      </c>
      <c r="M8" s="15">
        <v>3465</v>
      </c>
      <c r="N8" s="15">
        <v>122</v>
      </c>
      <c r="O8" s="32">
        <v>1510</v>
      </c>
      <c r="W8" s="2"/>
      <c r="AC8"/>
      <c r="AD8" s="2"/>
    </row>
    <row r="9" spans="2:31" ht="12.5" x14ac:dyDescent="0.25">
      <c r="I9" s="1">
        <v>5</v>
      </c>
      <c r="J9" s="39">
        <v>1</v>
      </c>
      <c r="K9" s="31">
        <v>3515</v>
      </c>
      <c r="L9" s="15">
        <v>12369.40228</v>
      </c>
      <c r="M9" s="15">
        <v>2932</v>
      </c>
      <c r="N9" s="15">
        <v>107</v>
      </c>
      <c r="O9" s="32">
        <v>1339</v>
      </c>
      <c r="W9" s="2"/>
      <c r="AC9"/>
      <c r="AD9" s="2"/>
    </row>
    <row r="10" spans="2:31" ht="12.5" x14ac:dyDescent="0.25">
      <c r="I10" s="1">
        <v>6</v>
      </c>
      <c r="J10" s="39">
        <v>1</v>
      </c>
      <c r="K10" s="31">
        <v>1879</v>
      </c>
      <c r="L10" s="15">
        <v>11706.468779999999</v>
      </c>
      <c r="M10" s="15">
        <v>2579</v>
      </c>
      <c r="N10" s="15">
        <v>78</v>
      </c>
      <c r="O10" s="32">
        <v>1123</v>
      </c>
      <c r="W10" s="2"/>
      <c r="AC10"/>
      <c r="AD10" s="2"/>
    </row>
    <row r="11" spans="2:31" ht="12.75" customHeight="1" x14ac:dyDescent="0.25">
      <c r="C11" s="60" t="s">
        <v>12</v>
      </c>
      <c r="D11" s="60"/>
      <c r="E11" s="60"/>
      <c r="F11" s="60"/>
      <c r="G11" s="60"/>
      <c r="H11" s="60"/>
      <c r="I11" s="1">
        <v>7</v>
      </c>
      <c r="J11" s="39">
        <v>1</v>
      </c>
      <c r="K11" s="31">
        <v>1187</v>
      </c>
      <c r="L11" s="15">
        <v>10954.281919999999</v>
      </c>
      <c r="M11" s="15">
        <v>2276</v>
      </c>
      <c r="N11" s="15">
        <v>74</v>
      </c>
      <c r="O11" s="32">
        <v>903</v>
      </c>
      <c r="W11" s="2"/>
      <c r="AC11"/>
      <c r="AD11" s="2"/>
    </row>
    <row r="12" spans="2:31" ht="12.75" customHeight="1" x14ac:dyDescent="0.25">
      <c r="C12" s="60"/>
      <c r="D12" s="60"/>
      <c r="E12" s="60"/>
      <c r="F12" s="60"/>
      <c r="G12" s="60"/>
      <c r="H12" s="60"/>
      <c r="I12" s="1">
        <v>8</v>
      </c>
      <c r="J12" s="39">
        <v>1</v>
      </c>
      <c r="K12" s="31">
        <v>737</v>
      </c>
      <c r="L12" s="15">
        <v>10337.19875</v>
      </c>
      <c r="M12" s="15">
        <v>1839</v>
      </c>
      <c r="N12" s="15">
        <v>72</v>
      </c>
      <c r="O12" s="32">
        <v>841</v>
      </c>
      <c r="W12" s="2"/>
      <c r="AC12"/>
      <c r="AD12" s="2"/>
    </row>
    <row r="13" spans="2:31" ht="12.5" x14ac:dyDescent="0.25">
      <c r="C13" s="3"/>
      <c r="D13" s="61" t="s">
        <v>13</v>
      </c>
      <c r="E13" s="62"/>
      <c r="F13" s="62"/>
      <c r="G13" s="62"/>
      <c r="H13" s="62"/>
      <c r="I13" s="1">
        <v>9</v>
      </c>
      <c r="J13" s="39">
        <v>1</v>
      </c>
      <c r="K13" s="31">
        <v>-1442</v>
      </c>
      <c r="L13" s="15">
        <v>9107.9908200000009</v>
      </c>
      <c r="M13" s="15">
        <v>1312</v>
      </c>
      <c r="N13" s="15">
        <v>61</v>
      </c>
      <c r="O13" s="32">
        <v>725</v>
      </c>
      <c r="W13" s="2"/>
      <c r="AC13"/>
      <c r="AD13" s="2"/>
    </row>
    <row r="14" spans="2:31" ht="12.75" customHeight="1" x14ac:dyDescent="0.25">
      <c r="C14" s="16"/>
      <c r="D14" s="46" t="s">
        <v>4</v>
      </c>
      <c r="E14" s="47" t="s">
        <v>5</v>
      </c>
      <c r="F14" s="47" t="s">
        <v>6</v>
      </c>
      <c r="G14" s="47" t="s">
        <v>7</v>
      </c>
      <c r="H14" s="48" t="s">
        <v>8</v>
      </c>
      <c r="I14" s="1">
        <v>10</v>
      </c>
      <c r="J14" s="39">
        <v>1</v>
      </c>
      <c r="K14" s="31">
        <v>-2405</v>
      </c>
      <c r="L14" s="15">
        <v>8866.9301599999999</v>
      </c>
      <c r="M14" s="15">
        <v>944</v>
      </c>
      <c r="N14" s="15">
        <v>54</v>
      </c>
      <c r="O14" s="32">
        <v>681</v>
      </c>
      <c r="W14" s="2"/>
      <c r="AC14"/>
      <c r="AD14" s="2"/>
    </row>
    <row r="15" spans="2:31" ht="12.75" customHeight="1" x14ac:dyDescent="0.25">
      <c r="C15" s="53" t="s">
        <v>14</v>
      </c>
      <c r="D15" s="28">
        <f>MAX(K5:K35)</f>
        <v>15628</v>
      </c>
      <c r="E15" s="29">
        <f t="shared" ref="E15:H15" si="1">MAX(L5:L35)</f>
        <v>26567.757699999998</v>
      </c>
      <c r="F15" s="29">
        <f t="shared" si="1"/>
        <v>10597</v>
      </c>
      <c r="G15" s="29">
        <f t="shared" si="1"/>
        <v>434</v>
      </c>
      <c r="H15" s="30">
        <f t="shared" si="1"/>
        <v>3971</v>
      </c>
      <c r="I15" s="1">
        <v>11</v>
      </c>
      <c r="J15" s="39">
        <v>1</v>
      </c>
      <c r="K15" s="31">
        <v>-2638</v>
      </c>
      <c r="L15" s="15">
        <v>8372.3317399999996</v>
      </c>
      <c r="M15" s="15">
        <v>801</v>
      </c>
      <c r="N15" s="15">
        <v>48</v>
      </c>
      <c r="O15" s="32">
        <v>604</v>
      </c>
      <c r="W15" s="6"/>
      <c r="AC15"/>
      <c r="AD15" s="2"/>
    </row>
    <row r="16" spans="2:31" ht="12.5" x14ac:dyDescent="0.25">
      <c r="C16" s="54">
        <v>0.95</v>
      </c>
      <c r="D16" s="31">
        <f>PERCENTILE(K5:K35, 0.95)</f>
        <v>7279</v>
      </c>
      <c r="E16" s="15">
        <f t="shared" ref="E16:H16" si="2">PERCENTILE(L5:L35, 0.95)</f>
        <v>14989.11061</v>
      </c>
      <c r="F16" s="15">
        <f t="shared" si="2"/>
        <v>4536.5</v>
      </c>
      <c r="G16" s="15">
        <f t="shared" si="2"/>
        <v>153.5</v>
      </c>
      <c r="H16" s="32">
        <f t="shared" si="2"/>
        <v>2481</v>
      </c>
      <c r="I16" s="1">
        <v>12</v>
      </c>
      <c r="J16" s="39">
        <v>1</v>
      </c>
      <c r="K16" s="31">
        <v>-3222</v>
      </c>
      <c r="L16" s="15">
        <v>7780.0116699999999</v>
      </c>
      <c r="M16" s="15">
        <v>704</v>
      </c>
      <c r="N16" s="15">
        <v>23</v>
      </c>
      <c r="O16" s="32">
        <v>371</v>
      </c>
      <c r="W16" s="6"/>
      <c r="AC16"/>
      <c r="AD16" s="2"/>
    </row>
    <row r="17" spans="3:30" ht="12.5" x14ac:dyDescent="0.25">
      <c r="C17" s="55">
        <v>0.75</v>
      </c>
      <c r="D17" s="31">
        <f>PERCENTILE(K5:K35, 0.75)</f>
        <v>-352.5</v>
      </c>
      <c r="E17" s="15">
        <f t="shared" ref="E17:H17" si="3">PERCENTILE(L5:L35, 0.75)</f>
        <v>9722.5947850000011</v>
      </c>
      <c r="F17" s="15">
        <f t="shared" si="3"/>
        <v>1575.5</v>
      </c>
      <c r="G17" s="15">
        <f t="shared" si="3"/>
        <v>66.5</v>
      </c>
      <c r="H17" s="32">
        <f t="shared" si="3"/>
        <v>783</v>
      </c>
      <c r="I17" s="1">
        <v>13</v>
      </c>
      <c r="J17" s="39">
        <v>1</v>
      </c>
      <c r="K17" s="31">
        <v>-3794</v>
      </c>
      <c r="L17" s="15">
        <v>7338.7473300000001</v>
      </c>
      <c r="M17" s="15">
        <v>510</v>
      </c>
      <c r="N17" s="15">
        <v>10</v>
      </c>
      <c r="O17" s="32">
        <v>302</v>
      </c>
      <c r="W17" s="2"/>
      <c r="AC17"/>
      <c r="AD17" s="2"/>
    </row>
    <row r="18" spans="3:30" ht="12.5" x14ac:dyDescent="0.25">
      <c r="C18" s="55">
        <v>0.5</v>
      </c>
      <c r="D18" s="31">
        <f>PERCENTILE(K5:K35, 0.5)</f>
        <v>-6146</v>
      </c>
      <c r="E18" s="15">
        <f t="shared" ref="E18:H18" si="4">PERCENTILE(L5:L35, 0.5)</f>
        <v>6082.8242399999999</v>
      </c>
      <c r="F18" s="15">
        <f t="shared" si="4"/>
        <v>-172</v>
      </c>
      <c r="G18" s="15">
        <f t="shared" si="4"/>
        <v>-188</v>
      </c>
      <c r="H18" s="32">
        <f t="shared" si="4"/>
        <v>87</v>
      </c>
      <c r="I18" s="1">
        <v>14</v>
      </c>
      <c r="J18" s="39">
        <v>1</v>
      </c>
      <c r="K18" s="31">
        <v>-4505</v>
      </c>
      <c r="L18" s="15">
        <v>6870.9634800000003</v>
      </c>
      <c r="M18" s="15">
        <v>259</v>
      </c>
      <c r="N18" s="15">
        <v>-25</v>
      </c>
      <c r="O18" s="32">
        <v>167</v>
      </c>
      <c r="W18" s="2"/>
      <c r="AC18"/>
      <c r="AD18" s="2"/>
    </row>
    <row r="19" spans="3:30" ht="12.5" x14ac:dyDescent="0.25">
      <c r="C19" s="55">
        <v>0.25</v>
      </c>
      <c r="D19" s="31">
        <f>PERCENTILE(K5:K35, 0.25)</f>
        <v>-9901.5</v>
      </c>
      <c r="E19" s="15">
        <f t="shared" ref="E19:H19" si="5">PERCENTILE(L5:L35, 0.25)</f>
        <v>3318.4292350000001</v>
      </c>
      <c r="F19" s="15">
        <f t="shared" si="5"/>
        <v>-1910.5</v>
      </c>
      <c r="G19" s="15">
        <f t="shared" si="5"/>
        <v>-1068</v>
      </c>
      <c r="H19" s="32">
        <f t="shared" si="5"/>
        <v>-872</v>
      </c>
      <c r="I19" s="1">
        <v>15</v>
      </c>
      <c r="J19" s="39">
        <v>1</v>
      </c>
      <c r="K19" s="31">
        <v>-5350</v>
      </c>
      <c r="L19" s="15">
        <v>6492.1731</v>
      </c>
      <c r="M19" s="15">
        <v>-91</v>
      </c>
      <c r="N19" s="15">
        <v>-98</v>
      </c>
      <c r="O19" s="32">
        <v>136</v>
      </c>
      <c r="P19" s="3"/>
      <c r="W19" s="2"/>
      <c r="AC19"/>
      <c r="AD19" s="2"/>
    </row>
    <row r="20" spans="3:30" ht="12.5" x14ac:dyDescent="0.25">
      <c r="C20" s="54">
        <v>0.05</v>
      </c>
      <c r="D20" s="31">
        <f>PERCENTILE(K5:K35, 0.05)</f>
        <v>-17593.5</v>
      </c>
      <c r="E20" s="15">
        <f t="shared" ref="E20:H20" si="6">PERCENTILE(L5:L35, 0.05)</f>
        <v>-184.99679000000003</v>
      </c>
      <c r="F20" s="15">
        <f t="shared" si="6"/>
        <v>-3665.5</v>
      </c>
      <c r="G20" s="15">
        <f t="shared" si="6"/>
        <v>-3161</v>
      </c>
      <c r="H20" s="32">
        <f t="shared" si="6"/>
        <v>-2328</v>
      </c>
      <c r="I20" s="1">
        <v>16</v>
      </c>
      <c r="J20" s="39">
        <v>1</v>
      </c>
      <c r="K20" s="31">
        <v>-6146</v>
      </c>
      <c r="L20" s="15">
        <v>6082.8242399999999</v>
      </c>
      <c r="M20" s="15">
        <v>-172</v>
      </c>
      <c r="N20" s="15">
        <v>-188</v>
      </c>
      <c r="O20" s="32">
        <v>87</v>
      </c>
      <c r="P20" s="3"/>
      <c r="W20" s="2"/>
      <c r="AC20"/>
      <c r="AD20" s="2"/>
    </row>
    <row r="21" spans="3:30" ht="12.5" x14ac:dyDescent="0.25">
      <c r="C21" s="56" t="s">
        <v>15</v>
      </c>
      <c r="D21" s="33">
        <f>MIN(0,K5:K35)</f>
        <v>-45683</v>
      </c>
      <c r="E21" s="20">
        <f>MIN(0,L5:L35)</f>
        <v>-17502.477739999998</v>
      </c>
      <c r="F21" s="20">
        <f>MIN(0,M5:M35)</f>
        <v>-7993</v>
      </c>
      <c r="G21" s="20">
        <f>MIN(0,N5:N35)</f>
        <v>-7761</v>
      </c>
      <c r="H21" s="34">
        <f>MIN(0,O5:O35)</f>
        <v>-4634</v>
      </c>
      <c r="I21" s="1">
        <v>17</v>
      </c>
      <c r="J21" s="39">
        <v>1</v>
      </c>
      <c r="K21" s="31">
        <v>-6718</v>
      </c>
      <c r="L21" s="15">
        <v>5698.5070699999997</v>
      </c>
      <c r="M21" s="15">
        <v>-400</v>
      </c>
      <c r="N21" s="15">
        <v>-246</v>
      </c>
      <c r="O21" s="32">
        <v>-48</v>
      </c>
      <c r="P21" s="3"/>
      <c r="W21" s="2"/>
      <c r="AC21"/>
      <c r="AD21" s="2"/>
    </row>
    <row r="22" spans="3:30" ht="12.5" x14ac:dyDescent="0.25">
      <c r="C22" s="57" t="s">
        <v>16</v>
      </c>
      <c r="D22" s="28">
        <f>AVERAGE(K5:K35)</f>
        <v>-6045.322580645161</v>
      </c>
      <c r="E22" s="29">
        <f>AVERAGE(L5:L35)</f>
        <v>6498.7812838709679</v>
      </c>
      <c r="F22" s="29">
        <f>AVERAGE(M5:M35)</f>
        <v>41.322580645161288</v>
      </c>
      <c r="G22" s="29">
        <f>AVERAGE(N5:N35)</f>
        <v>-841.0322580645161</v>
      </c>
      <c r="H22" s="30">
        <f>AVERAGE(O5:O35)</f>
        <v>-13.870967741935484</v>
      </c>
      <c r="I22" s="1">
        <v>18</v>
      </c>
      <c r="J22" s="39">
        <v>1</v>
      </c>
      <c r="K22" s="31">
        <v>-7098</v>
      </c>
      <c r="L22" s="15">
        <v>5465.7299499999999</v>
      </c>
      <c r="M22" s="15">
        <v>-583</v>
      </c>
      <c r="N22" s="15">
        <v>-314</v>
      </c>
      <c r="O22" s="32">
        <v>-115</v>
      </c>
      <c r="P22" s="3"/>
      <c r="W22" s="2"/>
      <c r="AC22"/>
      <c r="AD22" s="2"/>
    </row>
    <row r="23" spans="3:30" ht="12.5" x14ac:dyDescent="0.25">
      <c r="C23" s="21" t="s">
        <v>17</v>
      </c>
      <c r="D23" s="31">
        <f>STDEV(K5:K35)</f>
        <v>10605.57198956315</v>
      </c>
      <c r="E23" s="15">
        <f>STDEV(L5:L35)</f>
        <v>7039.0788853227468</v>
      </c>
      <c r="F23" s="15">
        <f>STDEV(M5:M35)</f>
        <v>3306.4251227682621</v>
      </c>
      <c r="G23" s="15">
        <f>STDEV(N5:N35)</f>
        <v>1628.2112984063415</v>
      </c>
      <c r="H23" s="32">
        <f>STDEV(O5:O35)</f>
        <v>1627.7581667626077</v>
      </c>
      <c r="I23" s="1">
        <v>19</v>
      </c>
      <c r="J23" s="39">
        <v>1</v>
      </c>
      <c r="K23" s="31">
        <v>-7489</v>
      </c>
      <c r="L23" s="15">
        <v>4917.7714299999998</v>
      </c>
      <c r="M23" s="15">
        <v>-890</v>
      </c>
      <c r="N23" s="15">
        <v>-413</v>
      </c>
      <c r="O23" s="32">
        <v>-251</v>
      </c>
      <c r="P23" s="3"/>
      <c r="Q23" s="41"/>
      <c r="R23" s="3"/>
      <c r="S23" s="3"/>
      <c r="T23" s="3"/>
      <c r="U23" s="3"/>
      <c r="W23" s="2"/>
      <c r="X23" s="12"/>
      <c r="Y23" s="12"/>
      <c r="Z23" s="12"/>
      <c r="AA23" s="13"/>
      <c r="AC23"/>
      <c r="AD23" s="2"/>
    </row>
    <row r="24" spans="3:30" ht="12.75" customHeight="1" x14ac:dyDescent="0.25">
      <c r="C24" s="22" t="s">
        <v>18</v>
      </c>
      <c r="D24" s="49">
        <f>COUNTIF(K$5:K$35,"&gt;=0")/COUNTA(K$5:K$35)</f>
        <v>0.25806451612903225</v>
      </c>
      <c r="E24" s="42">
        <f>COUNTIF(L$5:L$35,"&gt;=0")/COUNTA(L$5:L$35)</f>
        <v>0.93548387096774188</v>
      </c>
      <c r="F24" s="42">
        <f>COUNTIF(M$5:M$35,"&gt;=0")/COUNTA(M$5:M$35)</f>
        <v>0.45161290322580644</v>
      </c>
      <c r="G24" s="42">
        <f>COUNTIF(N$5:N$35,"&gt;=0")/COUNTA(N$5:N$35)</f>
        <v>0.41935483870967744</v>
      </c>
      <c r="H24" s="43">
        <f t="shared" ref="H24" si="7">COUNTIF(O$5:O$35,"&gt;=0")/COUNTA(O$5:O$35)</f>
        <v>0.5161290322580645</v>
      </c>
      <c r="I24" s="1">
        <v>20</v>
      </c>
      <c r="J24" s="39">
        <v>1</v>
      </c>
      <c r="K24" s="31">
        <v>-7846</v>
      </c>
      <c r="L24" s="15">
        <v>4319.8404700000001</v>
      </c>
      <c r="M24" s="15">
        <v>-1266</v>
      </c>
      <c r="N24" s="15">
        <v>-482</v>
      </c>
      <c r="O24" s="32">
        <v>-370</v>
      </c>
      <c r="P24" s="3"/>
      <c r="Q24" s="60" t="s">
        <v>23</v>
      </c>
      <c r="R24" s="60"/>
      <c r="S24" s="60"/>
      <c r="T24" s="60"/>
      <c r="U24" s="60"/>
      <c r="V24" s="60"/>
      <c r="W24" s="60"/>
      <c r="X24" s="12"/>
      <c r="Y24" s="12"/>
      <c r="Z24" s="12"/>
      <c r="AA24" s="13"/>
      <c r="AC24"/>
      <c r="AD24" s="2"/>
    </row>
    <row r="25" spans="3:30" ht="12.75" customHeight="1" x14ac:dyDescent="0.25">
      <c r="C25" s="23" t="s">
        <v>20</v>
      </c>
      <c r="D25" s="50">
        <f>1-D24</f>
        <v>0.74193548387096775</v>
      </c>
      <c r="E25" s="44">
        <f>1-E24</f>
        <v>6.4516129032258118E-2</v>
      </c>
      <c r="F25" s="44">
        <f>1-F24</f>
        <v>0.54838709677419351</v>
      </c>
      <c r="G25" s="44">
        <f>1-G24</f>
        <v>0.58064516129032251</v>
      </c>
      <c r="H25" s="45">
        <f>1-H24</f>
        <v>0.4838709677419355</v>
      </c>
      <c r="I25" s="1">
        <v>21</v>
      </c>
      <c r="J25" s="39">
        <v>1</v>
      </c>
      <c r="K25" s="31">
        <v>-8164</v>
      </c>
      <c r="L25" s="15">
        <v>4026.42623</v>
      </c>
      <c r="M25" s="15">
        <v>-1397</v>
      </c>
      <c r="N25" s="15">
        <v>-618</v>
      </c>
      <c r="O25" s="32">
        <v>-430</v>
      </c>
      <c r="P25" s="3"/>
      <c r="Q25" s="60"/>
      <c r="R25" s="60"/>
      <c r="S25" s="60"/>
      <c r="T25" s="60"/>
      <c r="U25" s="60"/>
      <c r="V25" s="60"/>
      <c r="W25" s="60"/>
      <c r="X25" s="12"/>
      <c r="Y25" s="12"/>
      <c r="Z25" s="12"/>
      <c r="AA25" s="13"/>
      <c r="AC25"/>
      <c r="AD25" s="2"/>
    </row>
    <row r="26" spans="3:30" ht="12.5" x14ac:dyDescent="0.25">
      <c r="C26" s="51" t="s">
        <v>21</v>
      </c>
      <c r="D26" s="52">
        <f>MEDIAN(K5:K35)</f>
        <v>-6146</v>
      </c>
      <c r="E26" s="52">
        <f>MEDIAN(L5:L35)</f>
        <v>6082.8242399999999</v>
      </c>
      <c r="F26" s="52">
        <f>MEDIAN(M5:M35)</f>
        <v>-172</v>
      </c>
      <c r="G26" s="52">
        <f>MEDIAN(N5:N35)</f>
        <v>-188</v>
      </c>
      <c r="H26" s="52">
        <f>MEDIAN(O5:O35)</f>
        <v>87</v>
      </c>
      <c r="I26" s="1">
        <v>22</v>
      </c>
      <c r="J26" s="39">
        <v>1</v>
      </c>
      <c r="K26" s="31">
        <v>-8978</v>
      </c>
      <c r="L26" s="15">
        <v>3782.2126699999999</v>
      </c>
      <c r="M26" s="15">
        <v>-1534</v>
      </c>
      <c r="N26" s="15">
        <v>-817</v>
      </c>
      <c r="O26" s="32">
        <v>-533</v>
      </c>
      <c r="P26" s="3"/>
      <c r="Q26" s="3"/>
      <c r="R26" s="3"/>
      <c r="S26" s="3"/>
      <c r="T26" s="3"/>
      <c r="U26" s="3"/>
      <c r="V26" s="2"/>
      <c r="W26" s="2"/>
      <c r="X26" s="12"/>
      <c r="Y26" s="12"/>
      <c r="Z26" s="12"/>
      <c r="AA26" s="13"/>
      <c r="AC26"/>
      <c r="AD26" s="2"/>
    </row>
    <row r="27" spans="3:30" ht="12.5" x14ac:dyDescent="0.25">
      <c r="I27" s="1">
        <v>23</v>
      </c>
      <c r="J27" s="39">
        <v>1</v>
      </c>
      <c r="K27" s="31">
        <v>-9635</v>
      </c>
      <c r="L27" s="15">
        <v>3518.4264499999999</v>
      </c>
      <c r="M27" s="15">
        <v>-1849</v>
      </c>
      <c r="N27" s="15">
        <v>-960</v>
      </c>
      <c r="O27" s="32">
        <v>-821</v>
      </c>
      <c r="P27" s="3"/>
      <c r="Q27" s="3"/>
      <c r="R27" s="3"/>
      <c r="S27" s="3"/>
      <c r="T27" s="3"/>
      <c r="U27" s="3"/>
      <c r="V27" s="2"/>
      <c r="W27" s="2"/>
      <c r="X27" s="12"/>
      <c r="Y27" s="12"/>
      <c r="Z27" s="12"/>
      <c r="AA27" s="13"/>
      <c r="AC27"/>
      <c r="AD27" s="2"/>
    </row>
    <row r="28" spans="3:30" ht="12.5" x14ac:dyDescent="0.25">
      <c r="I28" s="1">
        <v>24</v>
      </c>
      <c r="J28" s="39">
        <v>1</v>
      </c>
      <c r="K28" s="31">
        <v>-10168</v>
      </c>
      <c r="L28" s="15">
        <v>3118.4320200000002</v>
      </c>
      <c r="M28" s="15">
        <v>-1972</v>
      </c>
      <c r="N28" s="15">
        <v>-1176</v>
      </c>
      <c r="O28" s="32">
        <v>-923</v>
      </c>
      <c r="P28" s="3"/>
      <c r="X28" s="12"/>
      <c r="Y28" s="12"/>
      <c r="Z28" s="12"/>
      <c r="AA28" s="13"/>
      <c r="AC28"/>
      <c r="AD28" s="2"/>
    </row>
    <row r="29" spans="3:30" ht="12.5" x14ac:dyDescent="0.25">
      <c r="I29" s="1">
        <v>25</v>
      </c>
      <c r="J29" s="39">
        <v>1</v>
      </c>
      <c r="K29" s="31">
        <v>-11555</v>
      </c>
      <c r="L29" s="15">
        <v>2889.72703</v>
      </c>
      <c r="M29" s="15">
        <v>-2182</v>
      </c>
      <c r="N29" s="15">
        <v>-1521</v>
      </c>
      <c r="O29" s="32">
        <v>-1001</v>
      </c>
      <c r="P29" s="3"/>
      <c r="Q29" s="3"/>
      <c r="R29" s="3"/>
      <c r="S29" s="3"/>
      <c r="T29" s="3"/>
      <c r="U29" s="3"/>
      <c r="V29" s="2"/>
      <c r="W29" s="2"/>
      <c r="X29" s="12"/>
      <c r="Y29" s="12"/>
      <c r="Z29" s="12"/>
      <c r="AA29" s="13"/>
      <c r="AC29"/>
      <c r="AD29" s="2"/>
    </row>
    <row r="30" spans="3:30" ht="12.5" x14ac:dyDescent="0.25">
      <c r="I30" s="1">
        <v>26</v>
      </c>
      <c r="J30" s="39">
        <v>1</v>
      </c>
      <c r="K30" s="31">
        <v>-12537</v>
      </c>
      <c r="L30" s="15">
        <v>2213.3112700000001</v>
      </c>
      <c r="M30" s="15">
        <v>-2311</v>
      </c>
      <c r="N30" s="15">
        <v>-1877</v>
      </c>
      <c r="O30" s="32">
        <v>-1199</v>
      </c>
      <c r="P30" s="3"/>
      <c r="Q30" s="3"/>
      <c r="R30" s="3"/>
      <c r="S30" s="3"/>
      <c r="T30" s="3"/>
      <c r="U30" s="3"/>
      <c r="V30" s="2"/>
      <c r="W30" s="2"/>
      <c r="X30" s="12"/>
      <c r="Y30" s="12"/>
      <c r="Z30" s="12"/>
      <c r="AA30" s="13"/>
      <c r="AC30"/>
      <c r="AD30" s="2"/>
    </row>
    <row r="31" spans="3:30" ht="12.5" x14ac:dyDescent="0.25">
      <c r="I31" s="1">
        <v>27</v>
      </c>
      <c r="J31" s="39">
        <v>1</v>
      </c>
      <c r="K31" s="31">
        <v>-14350</v>
      </c>
      <c r="L31" s="15">
        <v>2106.6128699999999</v>
      </c>
      <c r="M31" s="15">
        <v>-2796</v>
      </c>
      <c r="N31" s="15">
        <v>-2087</v>
      </c>
      <c r="O31" s="32">
        <v>-1467</v>
      </c>
      <c r="P31" s="3"/>
      <c r="Q31" s="3"/>
      <c r="R31" s="3"/>
      <c r="S31" s="3"/>
      <c r="T31" s="3"/>
      <c r="U31" s="3"/>
      <c r="V31" s="2"/>
      <c r="W31" s="2"/>
      <c r="X31" s="12"/>
      <c r="Y31" s="12"/>
      <c r="Z31" s="12"/>
      <c r="AA31" s="13"/>
      <c r="AC31"/>
      <c r="AD31" s="2"/>
    </row>
    <row r="32" spans="3:30" ht="12.5" x14ac:dyDescent="0.25">
      <c r="I32" s="1">
        <v>28</v>
      </c>
      <c r="J32" s="39">
        <v>1</v>
      </c>
      <c r="K32" s="31">
        <v>-14980</v>
      </c>
      <c r="L32" s="15">
        <v>1679.95776</v>
      </c>
      <c r="M32" s="15">
        <v>-3243</v>
      </c>
      <c r="N32" s="15">
        <v>-2557</v>
      </c>
      <c r="O32" s="32">
        <v>-1704</v>
      </c>
      <c r="P32" s="3"/>
      <c r="Q32" s="3"/>
      <c r="R32" s="3"/>
      <c r="S32" s="3"/>
      <c r="T32" s="3"/>
      <c r="U32" s="3"/>
      <c r="V32" s="2"/>
      <c r="W32" s="2"/>
      <c r="X32" s="12"/>
      <c r="Y32" s="12"/>
      <c r="Z32" s="12"/>
      <c r="AA32" s="13"/>
      <c r="AC32"/>
      <c r="AD32" s="2"/>
    </row>
    <row r="33" spans="9:30" ht="12.5" x14ac:dyDescent="0.25">
      <c r="I33" s="1">
        <v>29</v>
      </c>
      <c r="J33" s="39">
        <v>1</v>
      </c>
      <c r="K33" s="31">
        <v>-16599</v>
      </c>
      <c r="L33" s="15">
        <v>825.37474999999995</v>
      </c>
      <c r="M33" s="15">
        <v>-3564</v>
      </c>
      <c r="N33" s="15">
        <v>-2799</v>
      </c>
      <c r="O33" s="32">
        <v>-2176</v>
      </c>
      <c r="P33" s="3"/>
      <c r="Q33" s="3"/>
      <c r="R33" s="3"/>
      <c r="S33" s="3"/>
      <c r="T33" s="3"/>
      <c r="U33" s="3"/>
      <c r="V33" s="2"/>
      <c r="W33" s="2"/>
      <c r="X33" s="12"/>
      <c r="Y33" s="12"/>
      <c r="Z33" s="12"/>
      <c r="AA33" s="13"/>
      <c r="AC33"/>
      <c r="AD33" s="2"/>
    </row>
    <row r="34" spans="9:30" ht="12.5" x14ac:dyDescent="0.25">
      <c r="I34" s="1">
        <v>30</v>
      </c>
      <c r="J34" s="39">
        <v>1</v>
      </c>
      <c r="K34" s="31">
        <v>-18588</v>
      </c>
      <c r="L34" s="15">
        <v>-1195.36833</v>
      </c>
      <c r="M34" s="15">
        <v>-3767</v>
      </c>
      <c r="N34" s="15">
        <v>-3523</v>
      </c>
      <c r="O34" s="32">
        <v>-2480</v>
      </c>
      <c r="P34" s="3"/>
      <c r="Q34" s="3"/>
      <c r="R34" s="3"/>
      <c r="S34" s="3"/>
      <c r="T34" s="3"/>
      <c r="U34" s="3"/>
      <c r="V34" s="2"/>
      <c r="W34" s="2"/>
      <c r="X34" s="12"/>
      <c r="Y34" s="12"/>
      <c r="Z34" s="12"/>
      <c r="AA34" s="13"/>
      <c r="AC34"/>
      <c r="AD34" s="2"/>
    </row>
    <row r="35" spans="9:30" ht="12.5" x14ac:dyDescent="0.25">
      <c r="I35" s="1">
        <v>31</v>
      </c>
      <c r="J35" s="40">
        <v>1</v>
      </c>
      <c r="K35" s="33">
        <v>-45683</v>
      </c>
      <c r="L35" s="20">
        <v>-17502.477739999998</v>
      </c>
      <c r="M35" s="20">
        <v>-7993</v>
      </c>
      <c r="N35" s="20">
        <v>-7761</v>
      </c>
      <c r="O35" s="34">
        <v>-4634</v>
      </c>
      <c r="P35" s="3"/>
      <c r="Q35" s="3"/>
      <c r="R35" s="3"/>
      <c r="S35" s="3"/>
      <c r="T35" s="3"/>
      <c r="U35" s="3"/>
      <c r="V35" s="2"/>
      <c r="W35" s="2"/>
      <c r="X35" s="12"/>
      <c r="Y35" s="12"/>
      <c r="Z35" s="12"/>
      <c r="AA35" s="13"/>
      <c r="AC35"/>
      <c r="AD35" s="2"/>
    </row>
    <row r="36" spans="9:30" ht="12.5" x14ac:dyDescent="0.25">
      <c r="I36" s="5"/>
      <c r="P36" s="5"/>
      <c r="Q36" s="5"/>
      <c r="R36" s="5"/>
      <c r="S36" s="5"/>
      <c r="T36" s="5"/>
      <c r="U36" s="5"/>
      <c r="V36" s="2"/>
      <c r="W36" s="2"/>
      <c r="X36" s="12"/>
      <c r="Y36" s="12"/>
      <c r="Z36" s="12"/>
      <c r="AA36" s="13"/>
      <c r="AC36"/>
      <c r="AD36" s="2"/>
    </row>
    <row r="37" spans="9:30" ht="12.5" x14ac:dyDescent="0.25">
      <c r="I37" s="5"/>
      <c r="P37" s="5"/>
      <c r="Q37" s="5"/>
      <c r="R37" s="5"/>
      <c r="S37" s="5"/>
      <c r="T37" s="5"/>
      <c r="U37" s="5"/>
      <c r="V37" s="2"/>
      <c r="W37" s="2"/>
      <c r="X37" s="12"/>
      <c r="Y37" s="12"/>
      <c r="Z37" s="12"/>
      <c r="AA37" s="13"/>
      <c r="AC37"/>
      <c r="AD37" s="2"/>
    </row>
    <row r="38" spans="9:30" ht="12.5" x14ac:dyDescent="0.25">
      <c r="I38" s="2"/>
      <c r="P38" s="2"/>
      <c r="Q38" s="2"/>
      <c r="R38" s="2"/>
      <c r="S38" s="2"/>
      <c r="T38" s="2"/>
      <c r="U38" s="2"/>
      <c r="V38" s="2"/>
      <c r="W38" s="2"/>
      <c r="X38" s="12"/>
      <c r="Y38" s="12"/>
      <c r="Z38" s="12"/>
      <c r="AA38" s="13"/>
      <c r="AC38"/>
      <c r="AD38" s="2"/>
    </row>
    <row r="39" spans="9:30" ht="12.5" x14ac:dyDescent="0.25">
      <c r="I39" s="7"/>
      <c r="P39" s="7"/>
      <c r="Q39" s="7"/>
      <c r="R39" s="7"/>
      <c r="S39" s="7"/>
      <c r="T39" s="7"/>
      <c r="U39" s="7"/>
      <c r="V39" s="2"/>
      <c r="W39" s="2"/>
      <c r="X39" s="12"/>
      <c r="Y39" s="12"/>
      <c r="Z39" s="12"/>
      <c r="AA39" s="13"/>
      <c r="AC39"/>
      <c r="AD39" s="2"/>
    </row>
    <row r="40" spans="9:30" ht="12.5" x14ac:dyDescent="0.25">
      <c r="I40" s="8"/>
      <c r="P40" s="8"/>
      <c r="Q40" s="8"/>
      <c r="R40" s="8"/>
      <c r="S40" s="8"/>
      <c r="T40" s="8"/>
      <c r="U40" s="8"/>
      <c r="V40" s="2"/>
      <c r="W40" s="2"/>
      <c r="X40" s="12"/>
      <c r="Y40" s="12"/>
      <c r="Z40" s="12"/>
      <c r="AA40" s="13"/>
      <c r="AC40"/>
      <c r="AD40" s="2"/>
    </row>
    <row r="41" spans="9:30" ht="12.5" x14ac:dyDescent="0.25">
      <c r="I41" s="8"/>
      <c r="P41" s="8"/>
      <c r="Q41" s="8"/>
      <c r="R41" s="8"/>
      <c r="S41" s="8"/>
      <c r="T41" s="8"/>
      <c r="U41" s="8"/>
      <c r="V41" s="2"/>
      <c r="W41" s="2"/>
      <c r="X41" s="12"/>
      <c r="Y41" s="12"/>
      <c r="Z41" s="12"/>
      <c r="AA41" s="13"/>
      <c r="AC41"/>
      <c r="AD41" s="2"/>
    </row>
    <row r="42" spans="9:30" ht="12.5" x14ac:dyDescent="0.25">
      <c r="I42" s="8"/>
      <c r="P42" s="8"/>
      <c r="Q42" s="8"/>
      <c r="R42" s="8"/>
      <c r="S42" s="8"/>
      <c r="T42" s="8"/>
      <c r="U42" s="8"/>
      <c r="V42" s="2"/>
      <c r="W42" s="2"/>
      <c r="X42" s="12"/>
      <c r="Y42" s="12"/>
      <c r="Z42" s="12"/>
      <c r="AA42" s="13"/>
      <c r="AC42"/>
      <c r="AD42" s="2"/>
    </row>
    <row r="43" spans="9:30" ht="12.5" x14ac:dyDescent="0.25">
      <c r="I43" s="8"/>
      <c r="P43" s="8"/>
      <c r="Q43" s="8"/>
      <c r="R43" s="8"/>
      <c r="S43" s="8"/>
      <c r="T43" s="8"/>
      <c r="U43" s="8"/>
      <c r="V43" s="2"/>
      <c r="W43" s="2"/>
      <c r="X43" s="12"/>
      <c r="Y43" s="12"/>
      <c r="Z43" s="12"/>
      <c r="AA43" s="13"/>
      <c r="AC43"/>
      <c r="AD43" s="2"/>
    </row>
    <row r="44" spans="9:30" ht="12.5" x14ac:dyDescent="0.25">
      <c r="I44" s="8"/>
      <c r="P44" s="8"/>
      <c r="Q44" s="8"/>
      <c r="R44" s="8"/>
      <c r="S44" s="8"/>
      <c r="T44" s="8"/>
      <c r="U44" s="8"/>
      <c r="V44" s="2"/>
      <c r="W44" s="2"/>
      <c r="X44" s="12"/>
      <c r="Y44" s="12"/>
      <c r="Z44" s="12"/>
      <c r="AA44" s="13"/>
      <c r="AC44"/>
      <c r="AD44" s="2"/>
    </row>
    <row r="45" spans="9:30" ht="12.5" x14ac:dyDescent="0.25">
      <c r="I45" s="8"/>
      <c r="P45" s="8"/>
      <c r="Q45" s="8"/>
      <c r="R45" s="8"/>
      <c r="S45" s="8"/>
      <c r="T45" s="8"/>
      <c r="U45" s="8"/>
      <c r="V45" s="2"/>
      <c r="W45" s="2"/>
      <c r="X45" s="12"/>
      <c r="Y45" s="12"/>
      <c r="Z45" s="12"/>
      <c r="AA45" s="13"/>
      <c r="AC45"/>
      <c r="AD45" s="2"/>
    </row>
    <row r="46" spans="9:30" ht="12.5" x14ac:dyDescent="0.25">
      <c r="I46" s="8"/>
      <c r="P46" s="8"/>
      <c r="Q46" s="8"/>
      <c r="R46" s="8"/>
      <c r="S46" s="8"/>
      <c r="T46" s="8"/>
      <c r="U46" s="8"/>
      <c r="V46" s="2"/>
      <c r="W46" s="2"/>
      <c r="X46" s="12"/>
      <c r="Y46" s="12"/>
      <c r="Z46" s="12"/>
      <c r="AA46" s="13"/>
      <c r="AC46"/>
      <c r="AD46" s="2"/>
    </row>
    <row r="47" spans="9:30" ht="12.5" x14ac:dyDescent="0.25">
      <c r="I47" s="8"/>
      <c r="P47" s="8"/>
      <c r="Q47" s="8"/>
      <c r="R47" s="8"/>
      <c r="S47" s="8"/>
      <c r="T47" s="8"/>
      <c r="U47" s="8"/>
      <c r="V47" s="2"/>
      <c r="W47" s="2"/>
      <c r="X47" s="12"/>
      <c r="Y47" s="12"/>
      <c r="Z47" s="12"/>
      <c r="AA47" s="13"/>
      <c r="AC47"/>
      <c r="AD47" s="2"/>
    </row>
    <row r="48" spans="9:30" ht="12.5" x14ac:dyDescent="0.25">
      <c r="I48" s="8"/>
      <c r="P48" s="8"/>
      <c r="Q48" s="8"/>
      <c r="R48" s="8"/>
      <c r="S48" s="8"/>
      <c r="T48" s="8"/>
      <c r="U48" s="8"/>
      <c r="V48" s="2"/>
      <c r="W48" s="2"/>
      <c r="X48" s="12"/>
      <c r="Y48" s="12"/>
      <c r="Z48" s="12"/>
      <c r="AA48" s="13"/>
      <c r="AC48"/>
      <c r="AD48" s="2"/>
    </row>
    <row r="49" spans="9:30" ht="12.5" x14ac:dyDescent="0.25">
      <c r="I49" s="8"/>
      <c r="P49" s="8"/>
      <c r="Q49" s="8"/>
      <c r="R49" s="8"/>
      <c r="S49" s="8"/>
      <c r="T49" s="8"/>
      <c r="U49" s="8"/>
      <c r="V49" s="2"/>
      <c r="W49" s="2"/>
      <c r="X49" s="12"/>
      <c r="Y49" s="12"/>
      <c r="Z49" s="12"/>
      <c r="AA49" s="13"/>
      <c r="AC49"/>
      <c r="AD49" s="2"/>
    </row>
    <row r="50" spans="9:30" ht="12.5" x14ac:dyDescent="0.25">
      <c r="I50" s="8"/>
      <c r="P50" s="8"/>
      <c r="Q50" s="8"/>
      <c r="R50" s="8"/>
      <c r="S50" s="8"/>
      <c r="T50" s="8"/>
      <c r="U50" s="8"/>
      <c r="V50" s="2"/>
      <c r="W50" s="2"/>
      <c r="X50" s="12"/>
      <c r="Y50" s="12"/>
      <c r="Z50" s="12"/>
      <c r="AA50" s="13"/>
      <c r="AC50"/>
      <c r="AD50" s="2"/>
    </row>
    <row r="51" spans="9:30" ht="12.5" x14ac:dyDescent="0.25">
      <c r="I51" s="8"/>
      <c r="P51" s="8"/>
      <c r="Q51" s="8"/>
      <c r="R51" s="8"/>
      <c r="S51" s="8"/>
      <c r="T51" s="8"/>
      <c r="U51" s="8"/>
      <c r="V51" s="2"/>
      <c r="W51" s="2"/>
      <c r="X51" s="12"/>
      <c r="Y51" s="12"/>
      <c r="Z51" s="12"/>
      <c r="AA51" s="13"/>
      <c r="AC51"/>
      <c r="AD51" s="2"/>
    </row>
    <row r="52" spans="9:30" ht="12.5" x14ac:dyDescent="0.25">
      <c r="I52" s="9"/>
      <c r="P52" s="9"/>
      <c r="Q52" s="8"/>
      <c r="R52" s="8"/>
      <c r="S52" s="8"/>
      <c r="T52" s="8"/>
      <c r="U52" s="8"/>
      <c r="V52" s="2"/>
      <c r="W52" s="2"/>
      <c r="X52" s="12"/>
      <c r="Y52" s="12"/>
      <c r="Z52" s="12"/>
      <c r="AA52" s="13"/>
      <c r="AC52"/>
      <c r="AD52" s="2"/>
    </row>
    <row r="53" spans="9:30" ht="12.5" x14ac:dyDescent="0.25">
      <c r="I53" s="9"/>
      <c r="P53" s="9"/>
      <c r="Q53" s="8"/>
      <c r="R53" s="8"/>
      <c r="S53" s="8"/>
      <c r="T53" s="8"/>
      <c r="U53" s="8"/>
      <c r="V53" s="2"/>
      <c r="W53" s="2"/>
      <c r="X53" s="12"/>
      <c r="Y53" s="12"/>
      <c r="Z53" s="12"/>
      <c r="AA53" s="13"/>
      <c r="AC53"/>
      <c r="AD53" s="2"/>
    </row>
    <row r="54" spans="9:30" ht="12.5" x14ac:dyDescent="0.25">
      <c r="I54" s="9"/>
      <c r="P54" s="9"/>
      <c r="Q54" s="9"/>
      <c r="R54" s="9"/>
      <c r="S54" s="9"/>
      <c r="T54" s="9"/>
      <c r="U54" s="9"/>
      <c r="V54" s="2"/>
      <c r="W54" s="2"/>
      <c r="X54" s="12"/>
      <c r="Y54" s="12"/>
      <c r="Z54" s="12"/>
      <c r="AA54" s="13"/>
      <c r="AC54"/>
      <c r="AD54" s="2"/>
    </row>
    <row r="55" spans="9:30" ht="12.5" x14ac:dyDescent="0.25">
      <c r="I55" s="9"/>
      <c r="P55" s="9"/>
      <c r="Q55" s="9"/>
      <c r="R55" s="9"/>
      <c r="S55" s="9"/>
      <c r="T55" s="9"/>
      <c r="U55" s="9"/>
      <c r="V55" s="2"/>
      <c r="W55" s="2"/>
      <c r="X55" s="12"/>
      <c r="Y55" s="12"/>
      <c r="Z55" s="12"/>
      <c r="AA55" s="13"/>
      <c r="AC55"/>
      <c r="AD55" s="2"/>
    </row>
    <row r="56" spans="9:30" ht="12.5" x14ac:dyDescent="0.25">
      <c r="I56" s="8"/>
      <c r="P56" s="8"/>
      <c r="Q56" s="8"/>
      <c r="R56" s="8"/>
      <c r="S56" s="8"/>
      <c r="T56" s="8"/>
      <c r="U56" s="8"/>
      <c r="V56" s="2"/>
      <c r="W56" s="2"/>
      <c r="X56" s="12"/>
      <c r="Y56" s="12"/>
      <c r="Z56" s="12"/>
      <c r="AA56" s="13"/>
      <c r="AC56"/>
      <c r="AD56" s="2"/>
    </row>
    <row r="57" spans="9:30" ht="12.5" x14ac:dyDescent="0.25">
      <c r="I57" s="8"/>
      <c r="P57" s="8"/>
      <c r="Q57" s="8"/>
      <c r="R57" s="8"/>
      <c r="S57" s="8"/>
      <c r="T57" s="8"/>
      <c r="U57" s="8"/>
      <c r="V57" s="2"/>
      <c r="W57" s="2"/>
      <c r="X57" s="12"/>
      <c r="Y57" s="12"/>
      <c r="Z57" s="12"/>
      <c r="AA57" s="13"/>
      <c r="AC57"/>
      <c r="AD57" s="2"/>
    </row>
    <row r="58" spans="9:30" ht="12.5" x14ac:dyDescent="0.25">
      <c r="I58" s="8"/>
      <c r="P58" s="8"/>
      <c r="Q58" s="8"/>
      <c r="R58" s="8"/>
      <c r="S58" s="8"/>
      <c r="T58" s="8"/>
      <c r="U58" s="8"/>
      <c r="V58" s="2"/>
      <c r="W58" s="2"/>
      <c r="X58" s="12"/>
      <c r="Y58" s="12"/>
      <c r="Z58" s="12"/>
      <c r="AA58" s="13"/>
      <c r="AC58"/>
      <c r="AD58" s="2"/>
    </row>
    <row r="59" spans="9:30" ht="12.5" x14ac:dyDescent="0.25">
      <c r="I59" s="10"/>
      <c r="P59" s="10"/>
      <c r="Q59" s="10"/>
      <c r="R59" s="10"/>
      <c r="S59" s="10"/>
      <c r="T59" s="10"/>
      <c r="U59" s="10"/>
      <c r="V59" s="2"/>
      <c r="W59" s="2"/>
      <c r="X59" s="12"/>
      <c r="Y59" s="12"/>
      <c r="Z59" s="12"/>
      <c r="AA59" s="13"/>
      <c r="AC59"/>
      <c r="AD59" s="2"/>
    </row>
    <row r="60" spans="9:30" ht="12.5" x14ac:dyDescent="0.25">
      <c r="V60" s="2"/>
      <c r="W60" s="2"/>
      <c r="X60" s="12"/>
      <c r="Y60" s="12"/>
      <c r="Z60" s="12"/>
      <c r="AA60" s="13"/>
      <c r="AC60"/>
      <c r="AD60" s="2"/>
    </row>
    <row r="61" spans="9:30" ht="12.5" x14ac:dyDescent="0.25">
      <c r="V61" s="2"/>
      <c r="W61" s="2"/>
      <c r="X61" s="12"/>
      <c r="Y61" s="12"/>
      <c r="Z61" s="12"/>
      <c r="AA61" s="13"/>
      <c r="AC61"/>
      <c r="AD61" s="2"/>
    </row>
    <row r="62" spans="9:30" ht="12.5" x14ac:dyDescent="0.25">
      <c r="V62" s="2"/>
      <c r="W62" s="2"/>
      <c r="X62" s="12"/>
      <c r="Y62" s="12"/>
      <c r="Z62" s="12"/>
      <c r="AA62" s="13"/>
      <c r="AC62"/>
      <c r="AD62" s="2"/>
    </row>
    <row r="63" spans="9:30" ht="12.5" x14ac:dyDescent="0.25">
      <c r="V63" s="2"/>
      <c r="W63" s="2"/>
      <c r="X63" s="12"/>
      <c r="Y63" s="12"/>
      <c r="Z63" s="12"/>
      <c r="AA63" s="13"/>
      <c r="AC63"/>
      <c r="AD63" s="2"/>
    </row>
    <row r="64" spans="9:30" ht="12.5" x14ac:dyDescent="0.25">
      <c r="V64" s="2"/>
      <c r="W64" s="2"/>
      <c r="X64" s="12"/>
      <c r="Y64" s="12"/>
      <c r="Z64" s="12"/>
      <c r="AA64" s="13"/>
      <c r="AC64"/>
      <c r="AD64" s="2"/>
    </row>
    <row r="65" spans="22:30" ht="12.5" x14ac:dyDescent="0.25">
      <c r="V65" s="2"/>
      <c r="W65" s="2"/>
      <c r="X65" s="12"/>
      <c r="Y65" s="12"/>
      <c r="Z65" s="12"/>
      <c r="AA65" s="13"/>
      <c r="AC65"/>
      <c r="AD65" s="2"/>
    </row>
    <row r="66" spans="22:30" ht="12.5" x14ac:dyDescent="0.25">
      <c r="V66" s="2"/>
      <c r="W66" s="2"/>
      <c r="X66" s="12"/>
      <c r="Y66" s="12"/>
      <c r="Z66" s="12"/>
      <c r="AA66" s="13"/>
      <c r="AC66"/>
      <c r="AD66" s="2"/>
    </row>
    <row r="67" spans="22:30" ht="12.5" x14ac:dyDescent="0.25">
      <c r="V67" s="2"/>
      <c r="W67" s="2"/>
      <c r="X67" s="12"/>
      <c r="Y67" s="12"/>
      <c r="Z67" s="12"/>
      <c r="AA67" s="13"/>
      <c r="AC67"/>
      <c r="AD67" s="2"/>
    </row>
    <row r="68" spans="22:30" ht="12.5" x14ac:dyDescent="0.25">
      <c r="V68" s="2"/>
      <c r="W68" s="2"/>
      <c r="X68" s="12"/>
      <c r="Y68" s="12"/>
      <c r="Z68" s="12"/>
      <c r="AA68" s="13"/>
      <c r="AC68"/>
      <c r="AD68" s="2"/>
    </row>
    <row r="69" spans="22:30" ht="12.5" x14ac:dyDescent="0.25">
      <c r="V69" s="2"/>
      <c r="W69" s="2"/>
      <c r="X69" s="12"/>
      <c r="Y69" s="12"/>
      <c r="Z69" s="12"/>
      <c r="AA69" s="13"/>
      <c r="AC69"/>
      <c r="AD69" s="2"/>
    </row>
    <row r="70" spans="22:30" ht="12.5" x14ac:dyDescent="0.25">
      <c r="V70" s="2"/>
      <c r="W70" s="2"/>
      <c r="X70" s="12"/>
      <c r="Y70" s="12"/>
      <c r="Z70" s="12"/>
      <c r="AA70" s="13"/>
      <c r="AC70"/>
      <c r="AD70" s="2"/>
    </row>
    <row r="71" spans="22:30" ht="12.5" x14ac:dyDescent="0.25">
      <c r="V71" s="2"/>
      <c r="W71" s="2"/>
      <c r="X71" s="12"/>
      <c r="Y71" s="12"/>
      <c r="Z71" s="12"/>
      <c r="AA71" s="13"/>
      <c r="AC71"/>
      <c r="AD71" s="2"/>
    </row>
    <row r="72" spans="22:30" ht="12.5" x14ac:dyDescent="0.25">
      <c r="V72" s="2"/>
      <c r="W72" s="2"/>
      <c r="X72" s="12"/>
      <c r="Y72" s="12"/>
      <c r="Z72" s="12"/>
      <c r="AA72" s="13"/>
      <c r="AC72"/>
      <c r="AD72" s="2"/>
    </row>
    <row r="73" spans="22:30" ht="12.5" x14ac:dyDescent="0.25">
      <c r="V73" s="2"/>
      <c r="W73" s="2"/>
      <c r="X73" s="12"/>
      <c r="Y73" s="12"/>
      <c r="Z73" s="12"/>
      <c r="AA73" s="13"/>
      <c r="AC73"/>
      <c r="AD73" s="2"/>
    </row>
    <row r="74" spans="22:30" ht="12.5" x14ac:dyDescent="0.25">
      <c r="V74" s="2"/>
      <c r="W74" s="2"/>
      <c r="X74" s="12"/>
      <c r="Y74" s="12"/>
      <c r="Z74" s="12"/>
      <c r="AA74" s="13"/>
      <c r="AC74"/>
      <c r="AD74" s="2"/>
    </row>
    <row r="75" spans="22:30" ht="12.5" x14ac:dyDescent="0.25">
      <c r="V75" s="2"/>
      <c r="W75" s="2"/>
      <c r="X75" s="12"/>
      <c r="Y75" s="12"/>
      <c r="Z75" s="12"/>
      <c r="AA75" s="13"/>
      <c r="AC75"/>
      <c r="AD75" s="2"/>
    </row>
    <row r="76" spans="22:30" ht="12.5" x14ac:dyDescent="0.25">
      <c r="V76" s="2"/>
      <c r="W76" s="2"/>
      <c r="X76" s="12"/>
      <c r="Y76" s="12"/>
      <c r="Z76" s="12"/>
      <c r="AA76" s="13"/>
      <c r="AC76"/>
      <c r="AD76" s="2"/>
    </row>
    <row r="77" spans="22:30" ht="12.5" x14ac:dyDescent="0.25">
      <c r="V77" s="2"/>
      <c r="W77" s="2"/>
      <c r="X77" s="12"/>
      <c r="Y77" s="12"/>
      <c r="Z77" s="12"/>
      <c r="AA77" s="13"/>
      <c r="AC77"/>
      <c r="AD77" s="2"/>
    </row>
    <row r="78" spans="22:30" ht="12.5" x14ac:dyDescent="0.25">
      <c r="V78" s="2"/>
      <c r="W78" s="2"/>
      <c r="X78" s="12"/>
      <c r="Y78" s="12"/>
      <c r="Z78" s="12"/>
      <c r="AA78" s="13"/>
      <c r="AC78"/>
      <c r="AD78" s="2"/>
    </row>
    <row r="79" spans="22:30" ht="12.5" x14ac:dyDescent="0.25">
      <c r="V79" s="2"/>
      <c r="W79" s="2"/>
      <c r="X79" s="12"/>
      <c r="Y79" s="12"/>
      <c r="Z79" s="12"/>
      <c r="AA79" s="13"/>
      <c r="AC79"/>
      <c r="AD79" s="2"/>
    </row>
    <row r="80" spans="22:30" ht="12.5" x14ac:dyDescent="0.25">
      <c r="V80" s="2"/>
      <c r="W80" s="2"/>
      <c r="X80" s="12"/>
      <c r="Y80" s="12"/>
      <c r="Z80" s="12"/>
      <c r="AA80" s="13"/>
      <c r="AC80"/>
      <c r="AD80" s="2"/>
    </row>
    <row r="81" spans="9:30" ht="12.5" x14ac:dyDescent="0.25">
      <c r="V81" s="2"/>
      <c r="W81" s="2"/>
      <c r="X81" s="12"/>
      <c r="Y81" s="12"/>
      <c r="Z81" s="12"/>
      <c r="AA81" s="13"/>
      <c r="AC81"/>
      <c r="AD81" s="2"/>
    </row>
    <row r="82" spans="9:30" ht="12.5" x14ac:dyDescent="0.25">
      <c r="V82" s="2"/>
      <c r="W82" s="2"/>
      <c r="X82" s="12"/>
      <c r="Y82" s="12"/>
      <c r="Z82" s="12"/>
      <c r="AA82" s="13"/>
      <c r="AC82"/>
      <c r="AD82" s="2"/>
    </row>
    <row r="83" spans="9:30" ht="12.5" x14ac:dyDescent="0.25">
      <c r="V83" s="2"/>
      <c r="W83" s="2"/>
      <c r="X83" s="12"/>
      <c r="Y83" s="12"/>
      <c r="Z83" s="12"/>
      <c r="AA83" s="13"/>
      <c r="AC83"/>
      <c r="AD83" s="2"/>
    </row>
    <row r="84" spans="9:30" ht="12.5" x14ac:dyDescent="0.25">
      <c r="V84" s="2"/>
      <c r="W84" s="2"/>
      <c r="X84" s="12"/>
      <c r="Y84" s="12"/>
      <c r="Z84" s="12"/>
      <c r="AA84" s="13"/>
      <c r="AC84"/>
      <c r="AD84" s="2"/>
    </row>
    <row r="85" spans="9:30" ht="12.5" x14ac:dyDescent="0.25">
      <c r="V85" s="2"/>
      <c r="W85" s="2"/>
      <c r="X85" s="12"/>
      <c r="Y85" s="12"/>
      <c r="Z85" s="12"/>
      <c r="AA85" s="13"/>
      <c r="AC85"/>
      <c r="AD85" s="2"/>
    </row>
    <row r="86" spans="9:30" ht="12.5" x14ac:dyDescent="0.25">
      <c r="V86" s="2"/>
      <c r="W86" s="2"/>
      <c r="X86" s="12"/>
      <c r="Y86" s="12"/>
      <c r="Z86" s="12"/>
      <c r="AA86" s="13"/>
      <c r="AC86"/>
      <c r="AD86" s="2"/>
    </row>
    <row r="87" spans="9:30" ht="12.5" x14ac:dyDescent="0.25">
      <c r="V87" s="2"/>
      <c r="W87" s="2"/>
      <c r="X87" s="12"/>
      <c r="Y87" s="12"/>
      <c r="Z87" s="12"/>
      <c r="AA87" s="13"/>
      <c r="AC87"/>
      <c r="AD87" s="2"/>
    </row>
    <row r="88" spans="9:30" ht="12.5" x14ac:dyDescent="0.25">
      <c r="V88" s="2"/>
      <c r="W88" s="2"/>
      <c r="X88" s="12"/>
      <c r="Y88" s="12"/>
      <c r="Z88" s="12"/>
      <c r="AA88" s="13"/>
      <c r="AC88"/>
      <c r="AD88" s="2"/>
    </row>
    <row r="89" spans="9:30" ht="12.5" x14ac:dyDescent="0.25">
      <c r="V89" s="2"/>
      <c r="W89" s="2"/>
      <c r="X89" s="12"/>
      <c r="Y89" s="12"/>
      <c r="Z89" s="12"/>
      <c r="AA89" s="13"/>
      <c r="AC89"/>
      <c r="AD89" s="2"/>
    </row>
    <row r="90" spans="9:30" ht="12.5" x14ac:dyDescent="0.25">
      <c r="V90" s="2"/>
      <c r="W90" s="2"/>
      <c r="X90" s="12"/>
      <c r="Y90" s="12"/>
      <c r="Z90" s="12"/>
      <c r="AA90" s="13"/>
      <c r="AC90"/>
      <c r="AD90" s="2"/>
    </row>
    <row r="91" spans="9:30" ht="12.5" x14ac:dyDescent="0.25">
      <c r="V91" s="2"/>
      <c r="W91" s="2"/>
      <c r="X91" s="12"/>
      <c r="Y91" s="12"/>
      <c r="Z91" s="12"/>
      <c r="AA91" s="13"/>
      <c r="AC91"/>
      <c r="AD91" s="2"/>
    </row>
    <row r="92" spans="9:30" ht="12.5" x14ac:dyDescent="0.25">
      <c r="V92" s="2"/>
      <c r="W92" s="2"/>
      <c r="X92" s="12"/>
      <c r="Y92" s="12"/>
      <c r="Z92" s="12"/>
      <c r="AA92" s="13"/>
      <c r="AC92"/>
      <c r="AD92" s="2"/>
    </row>
    <row r="93" spans="9:30" ht="12.5" x14ac:dyDescent="0.25">
      <c r="I93" s="2"/>
      <c r="P93" s="2"/>
      <c r="Q93" s="2"/>
      <c r="R93" s="2"/>
      <c r="S93" s="2"/>
      <c r="T93" s="2"/>
      <c r="U93" s="2"/>
      <c r="V93" s="2"/>
      <c r="W93" s="2"/>
      <c r="X93" s="12"/>
      <c r="Y93" s="12"/>
      <c r="Z93" s="12"/>
      <c r="AA93" s="13"/>
      <c r="AC93"/>
      <c r="AD93" s="2"/>
    </row>
    <row r="94" spans="9:30" ht="12.5" x14ac:dyDescent="0.25">
      <c r="I94" s="2"/>
      <c r="P94" s="2"/>
      <c r="Q94" s="2"/>
      <c r="R94" s="2"/>
      <c r="S94" s="2"/>
      <c r="T94" s="2"/>
      <c r="U94" s="2"/>
      <c r="V94" s="2"/>
      <c r="W94" s="2"/>
      <c r="X94" s="12"/>
      <c r="Y94" s="12"/>
      <c r="Z94" s="12"/>
      <c r="AA94" s="13"/>
      <c r="AC94"/>
      <c r="AD94" s="2"/>
    </row>
    <row r="95" spans="9:30" x14ac:dyDescent="0.25">
      <c r="V95" s="2"/>
      <c r="W95" s="2"/>
      <c r="X95" s="12"/>
      <c r="Y95" s="12"/>
      <c r="Z95" s="12"/>
      <c r="AA95" s="13"/>
    </row>
  </sheetData>
  <mergeCells count="7">
    <mergeCell ref="C2:H2"/>
    <mergeCell ref="Q24:W25"/>
    <mergeCell ref="C3:H3"/>
    <mergeCell ref="J3:O3"/>
    <mergeCell ref="Q3:V3"/>
    <mergeCell ref="C11:H12"/>
    <mergeCell ref="D13:H13"/>
  </mergeCells>
  <printOptions horizontalCentered="1"/>
  <pageMargins left="0.19685039370078741" right="0.19685039370078741" top="0.59055118110236227" bottom="0.59055118110236227" header="0.31496062992125984" footer="0.31496062992125984"/>
  <pageSetup paperSize="9" scale="74"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B2:AE95"/>
  <sheetViews>
    <sheetView tabSelected="1" zoomScale="85" zoomScaleNormal="85" workbookViewId="0">
      <selection activeCell="AC4" sqref="AC4"/>
    </sheetView>
  </sheetViews>
  <sheetFormatPr defaultColWidth="9.1796875" defaultRowHeight="11.5" x14ac:dyDescent="0.25"/>
  <cols>
    <col min="1" max="1" width="2.453125" style="1" customWidth="1"/>
    <col min="2" max="2" width="2.54296875" style="1" customWidth="1"/>
    <col min="3" max="3" width="14.54296875" style="1" customWidth="1"/>
    <col min="4" max="4" width="10" style="1" bestFit="1" customWidth="1"/>
    <col min="5" max="5" width="10.81640625" style="1" bestFit="1" customWidth="1"/>
    <col min="6" max="6" width="10" style="1" bestFit="1" customWidth="1"/>
    <col min="7" max="8" width="10" style="1" customWidth="1"/>
    <col min="9" max="9" width="4.1796875" style="1" customWidth="1"/>
    <col min="10" max="15" width="8.81640625" style="1" customWidth="1"/>
    <col min="16" max="16" width="2.54296875" style="1" customWidth="1"/>
    <col min="17" max="17" width="18.1796875" style="1" customWidth="1"/>
    <col min="18" max="22" width="9.1796875" style="1"/>
    <col min="23" max="23" width="3.54296875" style="1" customWidth="1"/>
    <col min="24" max="24" width="15.81640625" style="11" bestFit="1" customWidth="1"/>
    <col min="25" max="26" width="6.54296875" style="11" bestFit="1" customWidth="1"/>
    <col min="27" max="27" width="7.81640625" style="11" bestFit="1" customWidth="1"/>
    <col min="28" max="28" width="8" style="11" bestFit="1" customWidth="1"/>
    <col min="29" max="16384" width="9.1796875" style="1"/>
  </cols>
  <sheetData>
    <row r="2" spans="2:31" x14ac:dyDescent="0.25">
      <c r="C2" s="60" t="s">
        <v>24</v>
      </c>
      <c r="D2" s="60"/>
      <c r="E2" s="60"/>
      <c r="F2" s="60"/>
      <c r="G2" s="60"/>
      <c r="H2" s="60"/>
    </row>
    <row r="3" spans="2:31" ht="29.25" customHeight="1" x14ac:dyDescent="0.3">
      <c r="C3" s="60" t="s">
        <v>1</v>
      </c>
      <c r="D3" s="60"/>
      <c r="E3" s="60"/>
      <c r="F3" s="60"/>
      <c r="G3" s="60"/>
      <c r="H3" s="60"/>
      <c r="I3" s="24"/>
      <c r="J3" s="60" t="s">
        <v>2</v>
      </c>
      <c r="K3" s="60"/>
      <c r="L3" s="60"/>
      <c r="M3" s="60"/>
      <c r="N3" s="60"/>
      <c r="O3" s="60"/>
      <c r="P3" s="24"/>
      <c r="Q3" s="60" t="s">
        <v>3</v>
      </c>
      <c r="R3" s="60"/>
      <c r="S3" s="60"/>
      <c r="T3" s="60"/>
      <c r="U3" s="60"/>
      <c r="V3" s="60"/>
      <c r="W3" s="14"/>
    </row>
    <row r="4" spans="2:31" s="3" customFormat="1" ht="41.25" customHeight="1" x14ac:dyDescent="0.25">
      <c r="B4" s="1"/>
      <c r="D4" s="35" t="s">
        <v>4</v>
      </c>
      <c r="E4" s="35" t="s">
        <v>5</v>
      </c>
      <c r="F4" s="35" t="s">
        <v>6</v>
      </c>
      <c r="G4" s="35" t="s">
        <v>7</v>
      </c>
      <c r="H4" s="35" t="s">
        <v>8</v>
      </c>
      <c r="I4" s="1"/>
      <c r="J4" s="27" t="s">
        <v>9</v>
      </c>
      <c r="K4" s="25" t="s">
        <v>4</v>
      </c>
      <c r="L4" s="26" t="s">
        <v>5</v>
      </c>
      <c r="M4" s="26" t="s">
        <v>6</v>
      </c>
      <c r="N4" s="26" t="s">
        <v>7</v>
      </c>
      <c r="O4" s="26" t="s">
        <v>8</v>
      </c>
      <c r="P4" s="1"/>
      <c r="V4" s="1"/>
      <c r="W4" s="1"/>
    </row>
    <row r="5" spans="2:31" ht="12.5" x14ac:dyDescent="0.25">
      <c r="C5" s="37" t="s">
        <v>10</v>
      </c>
      <c r="D5" s="36">
        <f>MAX(0,K5:K35)</f>
        <v>17791</v>
      </c>
      <c r="E5" s="36">
        <f t="shared" ref="E5:H5" si="0">MAX(0,L5:L35)</f>
        <v>13034.302750000001</v>
      </c>
      <c r="F5" s="36">
        <f t="shared" si="0"/>
        <v>12729</v>
      </c>
      <c r="G5" s="36">
        <f t="shared" si="0"/>
        <v>524</v>
      </c>
      <c r="H5" s="36">
        <f t="shared" si="0"/>
        <v>6003</v>
      </c>
      <c r="I5" s="1">
        <v>1</v>
      </c>
      <c r="J5" s="38">
        <v>1</v>
      </c>
      <c r="K5" s="28">
        <v>17791</v>
      </c>
      <c r="L5" s="29">
        <v>13034.302750000001</v>
      </c>
      <c r="M5" s="29">
        <v>12729</v>
      </c>
      <c r="N5" s="29">
        <v>524</v>
      </c>
      <c r="O5" s="30">
        <v>6003</v>
      </c>
      <c r="AC5"/>
      <c r="AD5" s="2"/>
      <c r="AE5" s="4"/>
    </row>
    <row r="6" spans="2:31" ht="12.5" x14ac:dyDescent="0.25">
      <c r="C6" s="37" t="s">
        <v>11</v>
      </c>
      <c r="D6" s="36">
        <f>MAX(0,-MIN(K5:K35))</f>
        <v>37915</v>
      </c>
      <c r="E6" s="36">
        <f>MAX(0,-MIN(L5:L35))</f>
        <v>11820.57641</v>
      </c>
      <c r="F6" s="36">
        <f>MAX(0,-MIN(M5:M35))</f>
        <v>6928</v>
      </c>
      <c r="G6" s="36">
        <f>MAX(0,-MIN(N5:N35))</f>
        <v>9897</v>
      </c>
      <c r="H6" s="36">
        <f>MAX(0,-MIN(O5:O35))</f>
        <v>13605</v>
      </c>
      <c r="I6" s="1">
        <v>2</v>
      </c>
      <c r="J6" s="39">
        <v>1</v>
      </c>
      <c r="K6" s="31">
        <v>9689</v>
      </c>
      <c r="L6" s="15">
        <v>11872.14659</v>
      </c>
      <c r="M6" s="15">
        <v>7441</v>
      </c>
      <c r="N6" s="15">
        <v>203</v>
      </c>
      <c r="O6" s="32">
        <v>3452</v>
      </c>
      <c r="AC6"/>
      <c r="AD6" s="2"/>
    </row>
    <row r="7" spans="2:31" ht="12.5" x14ac:dyDescent="0.25">
      <c r="I7" s="1">
        <v>3</v>
      </c>
      <c r="J7" s="39">
        <v>1</v>
      </c>
      <c r="K7" s="31">
        <v>4125</v>
      </c>
      <c r="L7" s="15">
        <v>11023.01197</v>
      </c>
      <c r="M7" s="15">
        <v>6593</v>
      </c>
      <c r="N7" s="15">
        <v>148</v>
      </c>
      <c r="O7" s="32">
        <v>2591</v>
      </c>
      <c r="W7" s="2"/>
      <c r="AC7"/>
      <c r="AD7" s="2"/>
    </row>
    <row r="8" spans="2:31" ht="12.5" x14ac:dyDescent="0.25">
      <c r="I8" s="1">
        <v>4</v>
      </c>
      <c r="J8" s="39">
        <v>1</v>
      </c>
      <c r="K8" s="31">
        <v>1290</v>
      </c>
      <c r="L8" s="15">
        <v>10395.38681</v>
      </c>
      <c r="M8" s="15">
        <v>5677</v>
      </c>
      <c r="N8" s="15">
        <v>140</v>
      </c>
      <c r="O8" s="32">
        <v>2135</v>
      </c>
      <c r="W8" s="2"/>
      <c r="AC8"/>
      <c r="AD8" s="2"/>
    </row>
    <row r="9" spans="2:31" ht="12.5" x14ac:dyDescent="0.25">
      <c r="I9" s="1">
        <v>5</v>
      </c>
      <c r="J9" s="39">
        <v>1</v>
      </c>
      <c r="K9" s="31">
        <v>-276</v>
      </c>
      <c r="L9" s="15">
        <v>10172.979660000001</v>
      </c>
      <c r="M9" s="15">
        <v>4643</v>
      </c>
      <c r="N9" s="15">
        <v>111</v>
      </c>
      <c r="O9" s="32">
        <v>1810</v>
      </c>
      <c r="W9" s="2"/>
      <c r="AC9"/>
      <c r="AD9" s="2"/>
    </row>
    <row r="10" spans="2:31" ht="12.5" x14ac:dyDescent="0.25">
      <c r="I10" s="1">
        <v>6</v>
      </c>
      <c r="J10" s="39">
        <v>1</v>
      </c>
      <c r="K10" s="31">
        <v>-1435</v>
      </c>
      <c r="L10" s="15">
        <v>9682.5331999999999</v>
      </c>
      <c r="M10" s="15">
        <v>3885</v>
      </c>
      <c r="N10" s="15">
        <v>89</v>
      </c>
      <c r="O10" s="32">
        <v>1506</v>
      </c>
      <c r="W10" s="2"/>
      <c r="AC10"/>
      <c r="AD10" s="2"/>
    </row>
    <row r="11" spans="2:31" ht="12.75" customHeight="1" x14ac:dyDescent="0.25">
      <c r="C11" s="60" t="s">
        <v>12</v>
      </c>
      <c r="D11" s="60"/>
      <c r="E11" s="60"/>
      <c r="F11" s="60"/>
      <c r="G11" s="60"/>
      <c r="H11" s="60"/>
      <c r="I11" s="1">
        <v>7</v>
      </c>
      <c r="J11" s="39">
        <v>1</v>
      </c>
      <c r="K11" s="31">
        <v>-2158</v>
      </c>
      <c r="L11" s="15">
        <v>9170.4546900000005</v>
      </c>
      <c r="M11" s="15">
        <v>3088</v>
      </c>
      <c r="N11" s="15">
        <v>75</v>
      </c>
      <c r="O11" s="32">
        <v>1220</v>
      </c>
      <c r="W11" s="2"/>
      <c r="AC11"/>
      <c r="AD11" s="2"/>
    </row>
    <row r="12" spans="2:31" ht="12.5" x14ac:dyDescent="0.25">
      <c r="C12" s="60"/>
      <c r="D12" s="60"/>
      <c r="E12" s="60"/>
      <c r="F12" s="60"/>
      <c r="G12" s="60"/>
      <c r="H12" s="60"/>
      <c r="I12" s="1">
        <v>8</v>
      </c>
      <c r="J12" s="39">
        <v>1</v>
      </c>
      <c r="K12" s="31">
        <v>-2960</v>
      </c>
      <c r="L12" s="15">
        <v>8923.0429199999999</v>
      </c>
      <c r="M12" s="15">
        <v>2591</v>
      </c>
      <c r="N12" s="15">
        <v>73</v>
      </c>
      <c r="O12" s="32">
        <v>990</v>
      </c>
      <c r="W12" s="2"/>
      <c r="AC12"/>
      <c r="AD12" s="2"/>
    </row>
    <row r="13" spans="2:31" ht="12.5" x14ac:dyDescent="0.25">
      <c r="C13" s="3"/>
      <c r="D13" s="61" t="s">
        <v>13</v>
      </c>
      <c r="E13" s="62"/>
      <c r="F13" s="62"/>
      <c r="G13" s="62"/>
      <c r="H13" s="62"/>
      <c r="I13" s="1">
        <v>9</v>
      </c>
      <c r="J13" s="39">
        <v>1</v>
      </c>
      <c r="K13" s="31">
        <v>-4062</v>
      </c>
      <c r="L13" s="15">
        <v>8447.41014</v>
      </c>
      <c r="M13" s="15">
        <v>2432</v>
      </c>
      <c r="N13" s="15">
        <v>61</v>
      </c>
      <c r="O13" s="32">
        <v>815</v>
      </c>
      <c r="W13" s="2"/>
      <c r="AC13"/>
      <c r="AD13" s="2"/>
    </row>
    <row r="14" spans="2:31" ht="12.75" customHeight="1" x14ac:dyDescent="0.25">
      <c r="C14" s="16"/>
      <c r="D14" s="46" t="s">
        <v>4</v>
      </c>
      <c r="E14" s="47" t="s">
        <v>5</v>
      </c>
      <c r="F14" s="47" t="s">
        <v>6</v>
      </c>
      <c r="G14" s="47" t="s">
        <v>7</v>
      </c>
      <c r="H14" s="48" t="s">
        <v>8</v>
      </c>
      <c r="I14" s="1">
        <v>10</v>
      </c>
      <c r="J14" s="39">
        <v>1</v>
      </c>
      <c r="K14" s="31">
        <v>-4898</v>
      </c>
      <c r="L14" s="15">
        <v>7885.9193599999999</v>
      </c>
      <c r="M14" s="15">
        <v>2077</v>
      </c>
      <c r="N14" s="15">
        <v>49</v>
      </c>
      <c r="O14" s="32">
        <v>760</v>
      </c>
      <c r="W14" s="2"/>
      <c r="AC14"/>
      <c r="AD14" s="2"/>
    </row>
    <row r="15" spans="2:31" ht="12.75" customHeight="1" x14ac:dyDescent="0.25">
      <c r="C15" s="17" t="s">
        <v>14</v>
      </c>
      <c r="D15" s="28">
        <f>MAX(K5:K35)</f>
        <v>17791</v>
      </c>
      <c r="E15" s="29">
        <f t="shared" ref="E15:H15" si="1">MAX(L5:L35)</f>
        <v>13034.302750000001</v>
      </c>
      <c r="F15" s="29">
        <f t="shared" si="1"/>
        <v>12729</v>
      </c>
      <c r="G15" s="29">
        <f t="shared" si="1"/>
        <v>524</v>
      </c>
      <c r="H15" s="30">
        <f t="shared" si="1"/>
        <v>6003</v>
      </c>
      <c r="I15" s="1">
        <v>11</v>
      </c>
      <c r="J15" s="39">
        <v>1</v>
      </c>
      <c r="K15" s="31">
        <v>-5550</v>
      </c>
      <c r="L15" s="15">
        <v>6769.36697</v>
      </c>
      <c r="M15" s="15">
        <v>1560</v>
      </c>
      <c r="N15" s="15">
        <v>32</v>
      </c>
      <c r="O15" s="32">
        <v>679</v>
      </c>
      <c r="W15" s="6"/>
      <c r="AC15"/>
      <c r="AD15" s="2"/>
    </row>
    <row r="16" spans="2:31" ht="12.5" x14ac:dyDescent="0.25">
      <c r="C16" s="18">
        <v>0.95</v>
      </c>
      <c r="D16" s="31">
        <f>PERCENTILE(K5:K35, 0.95)</f>
        <v>7185.1999999999844</v>
      </c>
      <c r="E16" s="15">
        <f t="shared" ref="E16:H16" si="2">PERCENTILE(L5:L35, 0.95)</f>
        <v>11490.036010999998</v>
      </c>
      <c r="F16" s="15">
        <f t="shared" si="2"/>
        <v>7059.3999999999978</v>
      </c>
      <c r="G16" s="15">
        <f t="shared" si="2"/>
        <v>178.24999999999983</v>
      </c>
      <c r="H16" s="32">
        <f t="shared" si="2"/>
        <v>3064.5499999999975</v>
      </c>
      <c r="I16" s="1">
        <v>12</v>
      </c>
      <c r="J16" s="39">
        <v>1</v>
      </c>
      <c r="K16" s="31">
        <v>-6312</v>
      </c>
      <c r="L16" s="15">
        <v>6203.3918700000004</v>
      </c>
      <c r="M16" s="15">
        <v>1347</v>
      </c>
      <c r="N16" s="15">
        <v>14</v>
      </c>
      <c r="O16" s="32">
        <v>595</v>
      </c>
      <c r="W16" s="6"/>
      <c r="AC16"/>
      <c r="AD16" s="2"/>
    </row>
    <row r="17" spans="3:30" ht="12.5" x14ac:dyDescent="0.25">
      <c r="C17" s="19">
        <v>0.75</v>
      </c>
      <c r="D17" s="31">
        <f>PERCENTILE(K5:K35, 0.75)</f>
        <v>-3235.5</v>
      </c>
      <c r="E17" s="15">
        <f t="shared" ref="E17:H17" si="3">PERCENTILE(L5:L35, 0.75)</f>
        <v>8804.1347249999999</v>
      </c>
      <c r="F17" s="15">
        <f t="shared" si="3"/>
        <v>2551.25</v>
      </c>
      <c r="G17" s="15">
        <f t="shared" si="3"/>
        <v>70</v>
      </c>
      <c r="H17" s="32">
        <f t="shared" si="3"/>
        <v>946.25</v>
      </c>
      <c r="I17" s="1">
        <v>13</v>
      </c>
      <c r="J17" s="39">
        <v>1</v>
      </c>
      <c r="K17" s="31">
        <v>-6870</v>
      </c>
      <c r="L17" s="15">
        <v>5142.8747000000003</v>
      </c>
      <c r="M17" s="15">
        <v>1020</v>
      </c>
      <c r="N17" s="15">
        <v>6</v>
      </c>
      <c r="O17" s="32">
        <v>442</v>
      </c>
      <c r="W17" s="2"/>
      <c r="AC17"/>
      <c r="AD17" s="2"/>
    </row>
    <row r="18" spans="3:30" ht="12.5" x14ac:dyDescent="0.25">
      <c r="C18" s="19">
        <v>0.5</v>
      </c>
      <c r="D18" s="31">
        <f>PERCENTILE(K5:K35, 0.5)</f>
        <v>-7705</v>
      </c>
      <c r="E18" s="15">
        <f t="shared" ref="E18:H18" si="4">PERCENTILE(L5:L35, 0.5)</f>
        <v>4422.3653899999999</v>
      </c>
      <c r="F18" s="15">
        <f t="shared" si="4"/>
        <v>467.5</v>
      </c>
      <c r="G18" s="15">
        <f t="shared" si="4"/>
        <v>-112.5</v>
      </c>
      <c r="H18" s="32">
        <f t="shared" si="4"/>
        <v>262</v>
      </c>
      <c r="I18" s="1">
        <v>14</v>
      </c>
      <c r="J18" s="39">
        <v>1</v>
      </c>
      <c r="K18" s="31">
        <v>-7216</v>
      </c>
      <c r="L18" s="15">
        <v>4831.7888599999997</v>
      </c>
      <c r="M18" s="15">
        <v>903</v>
      </c>
      <c r="N18" s="15">
        <v>-4</v>
      </c>
      <c r="O18" s="32">
        <v>396</v>
      </c>
      <c r="W18" s="2"/>
      <c r="AC18"/>
      <c r="AD18" s="2"/>
    </row>
    <row r="19" spans="3:30" ht="12.5" x14ac:dyDescent="0.25">
      <c r="C19" s="19">
        <v>0.25</v>
      </c>
      <c r="D19" s="31">
        <f>PERCENTILE(K5:K35, 0.25)</f>
        <v>-11909.25</v>
      </c>
      <c r="E19" s="15">
        <f t="shared" ref="E19:H19" si="5">PERCENTILE(L5:L35, 0.25)</f>
        <v>2930.0723374999998</v>
      </c>
      <c r="F19" s="15">
        <f t="shared" si="5"/>
        <v>-921</v>
      </c>
      <c r="G19" s="15">
        <f t="shared" si="5"/>
        <v>-1878.25</v>
      </c>
      <c r="H19" s="32">
        <f t="shared" si="5"/>
        <v>-702.5</v>
      </c>
      <c r="I19" s="1">
        <v>15</v>
      </c>
      <c r="J19" s="39">
        <v>1</v>
      </c>
      <c r="K19" s="31">
        <v>-7567</v>
      </c>
      <c r="L19" s="15">
        <v>4566.3533200000002</v>
      </c>
      <c r="M19" s="15">
        <v>580</v>
      </c>
      <c r="N19" s="15">
        <v>-65</v>
      </c>
      <c r="O19" s="32">
        <v>345</v>
      </c>
      <c r="P19" s="3"/>
      <c r="W19" s="2"/>
      <c r="AC19"/>
      <c r="AD19" s="2"/>
    </row>
    <row r="20" spans="3:30" ht="12.5" x14ac:dyDescent="0.25">
      <c r="C20" s="18">
        <v>0.05</v>
      </c>
      <c r="D20" s="31">
        <f>PERCENTILE(K5:K35, 0.05)</f>
        <v>-21337.3</v>
      </c>
      <c r="E20" s="15">
        <f t="shared" ref="E20:H20" si="6">PERCENTILE(L5:L35, 0.05)</f>
        <v>-333.40935949999971</v>
      </c>
      <c r="F20" s="15">
        <f t="shared" si="6"/>
        <v>-2694.1</v>
      </c>
      <c r="G20" s="15">
        <f t="shared" si="6"/>
        <v>-5136</v>
      </c>
      <c r="H20" s="32">
        <f t="shared" si="6"/>
        <v>-1669.9499999999998</v>
      </c>
      <c r="I20" s="1">
        <v>16</v>
      </c>
      <c r="J20" s="39">
        <v>1</v>
      </c>
      <c r="K20" s="31">
        <v>-7843</v>
      </c>
      <c r="L20" s="15">
        <v>4278.3774599999997</v>
      </c>
      <c r="M20" s="15">
        <v>355</v>
      </c>
      <c r="N20" s="15">
        <v>-160</v>
      </c>
      <c r="O20" s="32">
        <v>179</v>
      </c>
      <c r="P20" s="3"/>
      <c r="W20" s="2"/>
      <c r="AC20"/>
      <c r="AD20" s="2"/>
    </row>
    <row r="21" spans="3:30" ht="12.5" x14ac:dyDescent="0.25">
      <c r="C21" s="58" t="s">
        <v>15</v>
      </c>
      <c r="D21" s="31">
        <f>MIN(0,K5:K35)</f>
        <v>-37915</v>
      </c>
      <c r="E21" s="15">
        <f>MIN(0,L5:L35)</f>
        <v>-11820.57641</v>
      </c>
      <c r="F21" s="15">
        <f>MIN(0,M5:M35)</f>
        <v>-6928</v>
      </c>
      <c r="G21" s="15">
        <f>MIN(0,N5:N35)</f>
        <v>-9897</v>
      </c>
      <c r="H21" s="32">
        <f>MIN(0,O5:O35)</f>
        <v>-13605</v>
      </c>
      <c r="I21" s="1">
        <v>17</v>
      </c>
      <c r="J21" s="39">
        <v>1</v>
      </c>
      <c r="K21" s="31">
        <v>-8407</v>
      </c>
      <c r="L21" s="15">
        <v>3992.4666000000002</v>
      </c>
      <c r="M21" s="15">
        <v>169</v>
      </c>
      <c r="N21" s="15">
        <v>-292</v>
      </c>
      <c r="O21" s="32">
        <v>87</v>
      </c>
      <c r="P21" s="3"/>
      <c r="W21" s="2"/>
      <c r="AC21"/>
      <c r="AD21" s="2"/>
    </row>
    <row r="22" spans="3:30" ht="12.5" x14ac:dyDescent="0.25">
      <c r="C22" s="57" t="s">
        <v>16</v>
      </c>
      <c r="D22" s="28">
        <f>AVERAGE(K5:K35)</f>
        <v>-7738.833333333333</v>
      </c>
      <c r="E22" s="29">
        <f>AVERAGE(L5:L35)</f>
        <v>5111.2622426666667</v>
      </c>
      <c r="F22" s="29">
        <f>AVERAGE(M5:M35)</f>
        <v>1186.3333333333333</v>
      </c>
      <c r="G22" s="29">
        <f>AVERAGE(N5:N35)</f>
        <v>-1248.7333333333333</v>
      </c>
      <c r="H22" s="30">
        <f>AVERAGE(O5:O35)</f>
        <v>16.3</v>
      </c>
      <c r="I22" s="1">
        <v>18</v>
      </c>
      <c r="J22" s="39">
        <v>1</v>
      </c>
      <c r="K22" s="31">
        <v>-8843</v>
      </c>
      <c r="L22" s="15">
        <v>3689.1867200000002</v>
      </c>
      <c r="M22" s="15">
        <v>46</v>
      </c>
      <c r="N22" s="15">
        <v>-396</v>
      </c>
      <c r="O22" s="32">
        <v>-114</v>
      </c>
      <c r="P22" s="3"/>
      <c r="W22" s="2"/>
      <c r="AC22"/>
      <c r="AD22" s="2"/>
    </row>
    <row r="23" spans="3:30" ht="12.5" x14ac:dyDescent="0.25">
      <c r="C23" s="21" t="s">
        <v>17</v>
      </c>
      <c r="D23" s="31">
        <f>STDEV(K5:K35)</f>
        <v>9924.1082152411109</v>
      </c>
      <c r="E23" s="15">
        <f>STDEV(L5:L35)</f>
        <v>4807.7112109764794</v>
      </c>
      <c r="F23" s="15">
        <f>STDEV(M5:M35)</f>
        <v>3694.1749704966169</v>
      </c>
      <c r="G23" s="15">
        <f>STDEV(N5:N35)</f>
        <v>2262.2028009539017</v>
      </c>
      <c r="H23" s="32">
        <f>STDEV(O5:O35)</f>
        <v>3028.8585098042781</v>
      </c>
      <c r="I23" s="1">
        <v>19</v>
      </c>
      <c r="J23" s="39">
        <v>1</v>
      </c>
      <c r="K23" s="31">
        <v>-9272</v>
      </c>
      <c r="L23" s="15">
        <v>3551.40823</v>
      </c>
      <c r="M23" s="15">
        <v>-118</v>
      </c>
      <c r="N23" s="15">
        <v>-653</v>
      </c>
      <c r="O23" s="32">
        <v>-256</v>
      </c>
      <c r="P23" s="3"/>
      <c r="Q23" s="41"/>
      <c r="R23" s="3"/>
      <c r="S23" s="3"/>
      <c r="T23" s="3"/>
      <c r="U23" s="3"/>
      <c r="W23" s="2"/>
      <c r="X23" s="12"/>
      <c r="Y23" s="12"/>
      <c r="Z23" s="12"/>
      <c r="AA23" s="13"/>
      <c r="AC23"/>
      <c r="AD23" s="2"/>
    </row>
    <row r="24" spans="3:30" ht="12.75" customHeight="1" x14ac:dyDescent="0.25">
      <c r="C24" s="22" t="s">
        <v>18</v>
      </c>
      <c r="D24" s="49">
        <f>COUNTIF(K$5:K$35,"&gt;=0")/COUNTA(K$5:K$35)</f>
        <v>0.13333333333333333</v>
      </c>
      <c r="E24" s="42">
        <f t="shared" ref="E24:H24" si="7">COUNTIF(L$5:L$35,"&gt;=0")/COUNTA(L$5:L$35)</f>
        <v>0.93333333333333335</v>
      </c>
      <c r="F24" s="42">
        <f t="shared" si="7"/>
        <v>0.6</v>
      </c>
      <c r="G24" s="42">
        <f>COUNTIF(N$5:N$35,"&gt;=0")/COUNTA(N$5:N$35)</f>
        <v>0.43333333333333335</v>
      </c>
      <c r="H24" s="43">
        <f t="shared" si="7"/>
        <v>0.56666666666666665</v>
      </c>
      <c r="I24" s="1">
        <v>20</v>
      </c>
      <c r="J24" s="39">
        <v>1</v>
      </c>
      <c r="K24" s="31">
        <v>-10123</v>
      </c>
      <c r="L24" s="15">
        <v>3420.1882500000002</v>
      </c>
      <c r="M24" s="15">
        <v>-404</v>
      </c>
      <c r="N24" s="15">
        <v>-935</v>
      </c>
      <c r="O24" s="32">
        <v>-374</v>
      </c>
      <c r="P24" s="3"/>
      <c r="Q24" s="60" t="s">
        <v>19</v>
      </c>
      <c r="R24" s="60"/>
      <c r="S24" s="60"/>
      <c r="T24" s="60"/>
      <c r="U24" s="60"/>
      <c r="V24" s="60"/>
      <c r="W24" s="60"/>
      <c r="X24" s="12"/>
      <c r="Y24" s="12"/>
      <c r="Z24" s="12"/>
      <c r="AA24" s="13"/>
      <c r="AC24"/>
      <c r="AD24" s="2"/>
    </row>
    <row r="25" spans="3:30" ht="12.75" customHeight="1" x14ac:dyDescent="0.25">
      <c r="C25" s="23" t="s">
        <v>20</v>
      </c>
      <c r="D25" s="50">
        <f>1-D24</f>
        <v>0.8666666666666667</v>
      </c>
      <c r="E25" s="44">
        <f>1-E24</f>
        <v>6.6666666666666652E-2</v>
      </c>
      <c r="F25" s="44">
        <f>1-F24</f>
        <v>0.4</v>
      </c>
      <c r="G25" s="44">
        <f>1-G24</f>
        <v>0.56666666666666665</v>
      </c>
      <c r="H25" s="45">
        <f>1-H24</f>
        <v>0.43333333333333335</v>
      </c>
      <c r="I25" s="1">
        <v>21</v>
      </c>
      <c r="J25" s="39">
        <v>1</v>
      </c>
      <c r="K25" s="31">
        <v>-10541</v>
      </c>
      <c r="L25" s="15">
        <v>3220.7022400000001</v>
      </c>
      <c r="M25" s="15">
        <v>-606</v>
      </c>
      <c r="N25" s="15">
        <v>-1196</v>
      </c>
      <c r="O25" s="32">
        <v>-426</v>
      </c>
      <c r="P25" s="3"/>
      <c r="Q25" s="60"/>
      <c r="R25" s="60"/>
      <c r="S25" s="60"/>
      <c r="T25" s="60"/>
      <c r="U25" s="60"/>
      <c r="V25" s="60"/>
      <c r="W25" s="60"/>
      <c r="X25" s="12"/>
      <c r="Y25" s="12"/>
      <c r="Z25" s="12"/>
      <c r="AA25" s="13"/>
      <c r="AC25"/>
      <c r="AD25" s="2"/>
    </row>
    <row r="26" spans="3:30" ht="12.5" x14ac:dyDescent="0.25">
      <c r="C26" s="51" t="s">
        <v>21</v>
      </c>
      <c r="D26" s="52">
        <f>MEDIAN(K5:K35)</f>
        <v>-7705</v>
      </c>
      <c r="E26" s="52">
        <f>MEDIAN(L5:L35)</f>
        <v>4422.3653899999999</v>
      </c>
      <c r="F26" s="52">
        <f>MEDIAN(M5:M35)</f>
        <v>467.5</v>
      </c>
      <c r="G26" s="52">
        <f>MEDIAN(N5:N35)</f>
        <v>-112.5</v>
      </c>
      <c r="H26" s="52">
        <f>MEDIAN(O5:O35)</f>
        <v>262</v>
      </c>
      <c r="I26" s="1">
        <v>22</v>
      </c>
      <c r="J26" s="39">
        <v>1</v>
      </c>
      <c r="K26" s="31">
        <v>-11391</v>
      </c>
      <c r="L26" s="15">
        <v>3115.7328200000002</v>
      </c>
      <c r="M26" s="15">
        <v>-798</v>
      </c>
      <c r="N26" s="15">
        <v>-1633</v>
      </c>
      <c r="O26" s="32">
        <v>-581</v>
      </c>
      <c r="P26" s="3"/>
      <c r="Q26" s="3"/>
      <c r="R26" s="3"/>
      <c r="S26" s="3"/>
      <c r="T26" s="3"/>
      <c r="U26" s="3"/>
      <c r="V26" s="2"/>
      <c r="W26" s="2"/>
      <c r="X26" s="12"/>
      <c r="Y26" s="12"/>
      <c r="Z26" s="12"/>
      <c r="AA26" s="13"/>
      <c r="AC26"/>
      <c r="AD26" s="2"/>
    </row>
    <row r="27" spans="3:30" ht="12.5" x14ac:dyDescent="0.25">
      <c r="I27" s="1">
        <v>23</v>
      </c>
      <c r="J27" s="39">
        <v>1</v>
      </c>
      <c r="K27" s="31">
        <v>-12082</v>
      </c>
      <c r="L27" s="15">
        <v>2868.1855099999998</v>
      </c>
      <c r="M27" s="15">
        <v>-962</v>
      </c>
      <c r="N27" s="15">
        <v>-1960</v>
      </c>
      <c r="O27" s="32">
        <v>-743</v>
      </c>
      <c r="P27" s="3"/>
      <c r="Q27" s="3"/>
      <c r="R27" s="3"/>
      <c r="S27" s="3"/>
      <c r="T27" s="3"/>
      <c r="U27" s="3"/>
      <c r="V27" s="2"/>
      <c r="W27" s="2"/>
      <c r="X27" s="12"/>
      <c r="Y27" s="12"/>
      <c r="Z27" s="12"/>
      <c r="AA27" s="13"/>
      <c r="AC27"/>
      <c r="AD27" s="2"/>
    </row>
    <row r="28" spans="3:30" ht="12.5" x14ac:dyDescent="0.25">
      <c r="I28" s="1">
        <v>24</v>
      </c>
      <c r="J28" s="39">
        <v>1</v>
      </c>
      <c r="K28" s="31">
        <v>-12899</v>
      </c>
      <c r="L28" s="15">
        <v>2751.17515</v>
      </c>
      <c r="M28" s="15">
        <v>-1173</v>
      </c>
      <c r="N28" s="15">
        <v>-2144</v>
      </c>
      <c r="O28" s="32">
        <v>-824</v>
      </c>
      <c r="P28" s="3"/>
      <c r="X28" s="12"/>
      <c r="Y28" s="12"/>
      <c r="Z28" s="12"/>
      <c r="AA28" s="13"/>
      <c r="AC28"/>
      <c r="AD28" s="2"/>
    </row>
    <row r="29" spans="3:30" ht="12.5" x14ac:dyDescent="0.25">
      <c r="I29" s="1">
        <v>25</v>
      </c>
      <c r="J29" s="39">
        <v>1</v>
      </c>
      <c r="K29" s="31">
        <v>-13733</v>
      </c>
      <c r="L29" s="15">
        <v>2446.9128999999998</v>
      </c>
      <c r="M29" s="15">
        <v>-1383</v>
      </c>
      <c r="N29" s="15">
        <v>-2584</v>
      </c>
      <c r="O29" s="32">
        <v>-961</v>
      </c>
      <c r="P29" s="3"/>
      <c r="Q29" s="3"/>
      <c r="R29" s="3"/>
      <c r="S29" s="3"/>
      <c r="T29" s="3"/>
      <c r="U29" s="3"/>
      <c r="V29" s="2"/>
      <c r="W29" s="2"/>
      <c r="X29" s="12"/>
      <c r="Y29" s="12"/>
      <c r="Z29" s="12"/>
      <c r="AA29" s="13"/>
      <c r="AC29"/>
      <c r="AD29" s="2"/>
    </row>
    <row r="30" spans="3:30" ht="12.5" x14ac:dyDescent="0.25">
      <c r="I30" s="1">
        <v>26</v>
      </c>
      <c r="J30" s="39">
        <v>1</v>
      </c>
      <c r="K30" s="31">
        <v>-14654</v>
      </c>
      <c r="L30" s="15">
        <v>2247.54063</v>
      </c>
      <c r="M30" s="15">
        <v>-1703</v>
      </c>
      <c r="N30" s="15">
        <v>-3138</v>
      </c>
      <c r="O30" s="32">
        <v>-1050</v>
      </c>
      <c r="P30" s="3"/>
      <c r="Q30" s="3"/>
      <c r="R30" s="3"/>
      <c r="S30" s="3"/>
      <c r="T30" s="3"/>
      <c r="U30" s="3"/>
      <c r="V30" s="2"/>
      <c r="W30" s="2"/>
      <c r="X30" s="12"/>
      <c r="Y30" s="12"/>
      <c r="Z30" s="12"/>
      <c r="AA30" s="13"/>
      <c r="AC30"/>
      <c r="AD30" s="2"/>
    </row>
    <row r="31" spans="3:30" ht="12.5" x14ac:dyDescent="0.25">
      <c r="I31" s="1">
        <v>27</v>
      </c>
      <c r="J31" s="39">
        <v>1</v>
      </c>
      <c r="K31" s="31">
        <v>-15649</v>
      </c>
      <c r="L31" s="15">
        <v>1952.25188</v>
      </c>
      <c r="M31" s="15">
        <v>-2117</v>
      </c>
      <c r="N31" s="15">
        <v>-3734</v>
      </c>
      <c r="O31" s="32">
        <v>-1279</v>
      </c>
      <c r="P31" s="3"/>
      <c r="Q31" s="3"/>
      <c r="R31" s="3"/>
      <c r="S31" s="3"/>
      <c r="T31" s="3"/>
      <c r="U31" s="3"/>
      <c r="V31" s="2"/>
      <c r="W31" s="2"/>
      <c r="X31" s="12"/>
      <c r="Y31" s="12"/>
      <c r="Z31" s="12"/>
      <c r="AA31" s="13"/>
      <c r="AC31"/>
      <c r="AD31" s="2"/>
    </row>
    <row r="32" spans="3:30" ht="12.5" x14ac:dyDescent="0.25">
      <c r="I32" s="1">
        <v>28</v>
      </c>
      <c r="J32" s="39">
        <v>1</v>
      </c>
      <c r="K32" s="31">
        <v>-19849</v>
      </c>
      <c r="L32" s="15">
        <v>602.52679000000001</v>
      </c>
      <c r="M32" s="15">
        <v>-2506</v>
      </c>
      <c r="N32" s="15">
        <v>-4718</v>
      </c>
      <c r="O32" s="32">
        <v>-1467</v>
      </c>
      <c r="P32" s="3"/>
      <c r="Q32" s="3"/>
      <c r="R32" s="3"/>
      <c r="S32" s="3"/>
      <c r="T32" s="3"/>
      <c r="U32" s="3"/>
      <c r="V32" s="2"/>
      <c r="W32" s="2"/>
      <c r="X32" s="12"/>
      <c r="Y32" s="12"/>
      <c r="Z32" s="12"/>
      <c r="AA32" s="13"/>
      <c r="AC32"/>
      <c r="AD32" s="2"/>
    </row>
    <row r="33" spans="9:30" ht="12.5" x14ac:dyDescent="0.25">
      <c r="I33" s="1">
        <v>29</v>
      </c>
      <c r="J33" s="39">
        <v>1</v>
      </c>
      <c r="K33" s="31">
        <v>-22555</v>
      </c>
      <c r="L33" s="15">
        <v>-1099.1753000000001</v>
      </c>
      <c r="M33" s="15">
        <v>-2848</v>
      </c>
      <c r="N33" s="15">
        <v>-5478</v>
      </c>
      <c r="O33" s="32">
        <v>-1836</v>
      </c>
      <c r="P33" s="3"/>
      <c r="Q33" s="3"/>
      <c r="R33" s="3"/>
      <c r="S33" s="3"/>
      <c r="T33" s="3"/>
      <c r="U33" s="3"/>
      <c r="V33" s="2"/>
      <c r="W33" s="2"/>
      <c r="X33" s="12"/>
      <c r="Y33" s="12"/>
      <c r="Z33" s="12"/>
      <c r="AA33" s="13"/>
      <c r="AC33"/>
      <c r="AD33" s="2"/>
    </row>
    <row r="34" spans="9:30" ht="12.5" x14ac:dyDescent="0.25">
      <c r="I34" s="1">
        <v>30</v>
      </c>
      <c r="J34" s="39">
        <v>1</v>
      </c>
      <c r="K34" s="31">
        <v>-37915</v>
      </c>
      <c r="L34" s="15">
        <v>-11820.57641</v>
      </c>
      <c r="M34" s="15">
        <v>-6928</v>
      </c>
      <c r="N34" s="15">
        <v>-9897</v>
      </c>
      <c r="O34" s="32">
        <v>-13605</v>
      </c>
      <c r="P34" s="3"/>
      <c r="Q34" s="3"/>
      <c r="R34" s="3"/>
      <c r="S34" s="3"/>
      <c r="T34" s="3"/>
      <c r="U34" s="3"/>
      <c r="V34" s="2"/>
      <c r="W34" s="2"/>
      <c r="X34" s="12"/>
      <c r="Y34" s="12"/>
      <c r="Z34" s="12"/>
      <c r="AA34" s="13"/>
      <c r="AC34"/>
      <c r="AD34" s="2"/>
    </row>
    <row r="35" spans="9:30" ht="12.5" x14ac:dyDescent="0.25">
      <c r="I35" s="1">
        <v>31</v>
      </c>
      <c r="J35" s="40">
        <v>1</v>
      </c>
      <c r="K35" s="33"/>
      <c r="L35" s="20"/>
      <c r="M35" s="20"/>
      <c r="N35" s="20"/>
      <c r="O35" s="34"/>
      <c r="P35" s="3"/>
      <c r="Q35" s="3"/>
      <c r="R35" s="3"/>
      <c r="S35" s="3"/>
      <c r="T35" s="3"/>
      <c r="U35" s="3"/>
      <c r="V35" s="2"/>
      <c r="W35" s="2"/>
      <c r="X35" s="12"/>
      <c r="Y35" s="12"/>
      <c r="Z35" s="12"/>
      <c r="AA35" s="13"/>
      <c r="AC35"/>
      <c r="AD35" s="2"/>
    </row>
    <row r="36" spans="9:30" ht="12.5" x14ac:dyDescent="0.25">
      <c r="I36" s="5"/>
      <c r="P36" s="5"/>
      <c r="Q36" s="5"/>
      <c r="R36" s="5"/>
      <c r="S36" s="5"/>
      <c r="T36" s="5"/>
      <c r="U36" s="5"/>
      <c r="V36" s="2"/>
      <c r="W36" s="2"/>
      <c r="X36" s="12"/>
      <c r="Y36" s="12"/>
      <c r="Z36" s="12"/>
      <c r="AA36" s="13"/>
      <c r="AC36"/>
      <c r="AD36" s="2"/>
    </row>
    <row r="37" spans="9:30" ht="12.5" x14ac:dyDescent="0.25">
      <c r="I37" s="5"/>
      <c r="P37" s="5"/>
      <c r="Q37" s="5"/>
      <c r="R37" s="5"/>
      <c r="S37" s="5"/>
      <c r="T37" s="5"/>
      <c r="U37" s="5"/>
      <c r="V37" s="2"/>
      <c r="W37" s="2"/>
      <c r="X37" s="12"/>
      <c r="Y37" s="12"/>
      <c r="Z37" s="12"/>
      <c r="AA37" s="13"/>
      <c r="AC37"/>
      <c r="AD37" s="2"/>
    </row>
    <row r="38" spans="9:30" ht="12.5" x14ac:dyDescent="0.25">
      <c r="I38" s="2"/>
      <c r="P38" s="2"/>
      <c r="Q38" s="2"/>
      <c r="R38" s="2"/>
      <c r="S38" s="2"/>
      <c r="T38" s="2"/>
      <c r="U38" s="2"/>
      <c r="V38" s="2"/>
      <c r="W38" s="2"/>
      <c r="X38" s="12"/>
      <c r="Y38" s="12"/>
      <c r="Z38" s="12"/>
      <c r="AA38" s="13"/>
      <c r="AC38"/>
      <c r="AD38" s="2"/>
    </row>
    <row r="39" spans="9:30" ht="12.5" x14ac:dyDescent="0.25">
      <c r="I39" s="7"/>
      <c r="P39" s="7"/>
      <c r="Q39" s="7"/>
      <c r="R39" s="7"/>
      <c r="S39" s="7"/>
      <c r="T39" s="7"/>
      <c r="U39" s="7"/>
      <c r="V39" s="2"/>
      <c r="W39" s="2"/>
      <c r="X39" s="12"/>
      <c r="Y39" s="12"/>
      <c r="Z39" s="12"/>
      <c r="AA39" s="13"/>
      <c r="AC39"/>
      <c r="AD39" s="2"/>
    </row>
    <row r="40" spans="9:30" ht="12.5" x14ac:dyDescent="0.25">
      <c r="I40" s="8"/>
      <c r="P40" s="8"/>
      <c r="Q40" s="8"/>
      <c r="R40" s="8"/>
      <c r="S40" s="8"/>
      <c r="T40" s="8"/>
      <c r="U40" s="8"/>
      <c r="V40" s="2"/>
      <c r="W40" s="2"/>
      <c r="X40" s="12"/>
      <c r="Y40" s="12"/>
      <c r="Z40" s="12"/>
      <c r="AA40" s="13"/>
      <c r="AC40"/>
      <c r="AD40" s="2"/>
    </row>
    <row r="41" spans="9:30" ht="12.5" x14ac:dyDescent="0.25">
      <c r="I41" s="8"/>
      <c r="P41" s="8"/>
      <c r="Q41" s="8"/>
      <c r="R41" s="8"/>
      <c r="S41" s="8"/>
      <c r="T41" s="8"/>
      <c r="U41" s="8"/>
      <c r="V41" s="2"/>
      <c r="W41" s="2"/>
      <c r="X41" s="12"/>
      <c r="Y41" s="12"/>
      <c r="Z41" s="12"/>
      <c r="AA41" s="13"/>
      <c r="AC41"/>
      <c r="AD41" s="2"/>
    </row>
    <row r="42" spans="9:30" ht="12.5" x14ac:dyDescent="0.25">
      <c r="I42" s="8"/>
      <c r="P42" s="8"/>
      <c r="Q42" s="8"/>
      <c r="R42" s="8"/>
      <c r="S42" s="8"/>
      <c r="T42" s="8"/>
      <c r="U42" s="8"/>
      <c r="V42" s="2"/>
      <c r="W42" s="2"/>
      <c r="X42" s="12"/>
      <c r="Y42" s="12"/>
      <c r="Z42" s="12"/>
      <c r="AA42" s="13"/>
      <c r="AC42"/>
      <c r="AD42" s="2"/>
    </row>
    <row r="43" spans="9:30" ht="12.5" x14ac:dyDescent="0.25">
      <c r="I43" s="8"/>
      <c r="P43" s="8"/>
      <c r="Q43" s="8"/>
      <c r="R43" s="8"/>
      <c r="S43" s="8"/>
      <c r="T43" s="8"/>
      <c r="U43" s="8"/>
      <c r="V43" s="2"/>
      <c r="W43" s="2"/>
      <c r="X43" s="12"/>
      <c r="Y43" s="12"/>
      <c r="Z43" s="12"/>
      <c r="AA43" s="13"/>
      <c r="AC43"/>
      <c r="AD43" s="2"/>
    </row>
    <row r="44" spans="9:30" ht="12.5" x14ac:dyDescent="0.25">
      <c r="I44" s="8"/>
      <c r="P44" s="8"/>
      <c r="Q44" s="8"/>
      <c r="R44" s="8"/>
      <c r="S44" s="8"/>
      <c r="T44" s="8"/>
      <c r="U44" s="8"/>
      <c r="V44" s="2"/>
      <c r="W44" s="2"/>
      <c r="X44" s="12"/>
      <c r="Y44" s="12"/>
      <c r="Z44" s="12"/>
      <c r="AA44" s="13"/>
      <c r="AC44"/>
      <c r="AD44" s="2"/>
    </row>
    <row r="45" spans="9:30" ht="12.5" x14ac:dyDescent="0.25">
      <c r="I45" s="8"/>
      <c r="P45" s="8"/>
      <c r="Q45" s="8"/>
      <c r="R45" s="8"/>
      <c r="S45" s="8"/>
      <c r="T45" s="8"/>
      <c r="U45" s="8"/>
      <c r="V45" s="2"/>
      <c r="W45" s="2"/>
      <c r="X45" s="12"/>
      <c r="Y45" s="12"/>
      <c r="Z45" s="12"/>
      <c r="AA45" s="13"/>
      <c r="AC45"/>
      <c r="AD45" s="2"/>
    </row>
    <row r="46" spans="9:30" ht="12.5" x14ac:dyDescent="0.25">
      <c r="I46" s="8"/>
      <c r="P46" s="8"/>
      <c r="Q46" s="8"/>
      <c r="R46" s="8"/>
      <c r="S46" s="8"/>
      <c r="T46" s="8"/>
      <c r="U46" s="8"/>
      <c r="V46" s="2"/>
      <c r="W46" s="2"/>
      <c r="X46" s="12"/>
      <c r="Y46" s="12"/>
      <c r="Z46" s="12"/>
      <c r="AA46" s="13"/>
      <c r="AC46"/>
      <c r="AD46" s="2"/>
    </row>
    <row r="47" spans="9:30" ht="12.5" x14ac:dyDescent="0.25">
      <c r="I47" s="8"/>
      <c r="P47" s="8"/>
      <c r="Q47" s="8"/>
      <c r="R47" s="8"/>
      <c r="S47" s="8"/>
      <c r="T47" s="8"/>
      <c r="U47" s="8"/>
      <c r="V47" s="2"/>
      <c r="W47" s="2"/>
      <c r="X47" s="12"/>
      <c r="Y47" s="12"/>
      <c r="Z47" s="12"/>
      <c r="AA47" s="13"/>
      <c r="AC47"/>
      <c r="AD47" s="2"/>
    </row>
    <row r="48" spans="9:30" ht="12.5" x14ac:dyDescent="0.25">
      <c r="I48" s="8"/>
      <c r="P48" s="8"/>
      <c r="Q48" s="8"/>
      <c r="R48" s="8"/>
      <c r="S48" s="8"/>
      <c r="T48" s="8"/>
      <c r="U48" s="8"/>
      <c r="V48" s="2"/>
      <c r="W48" s="2"/>
      <c r="X48" s="12"/>
      <c r="Y48" s="12"/>
      <c r="Z48" s="12"/>
      <c r="AA48" s="13"/>
      <c r="AC48"/>
      <c r="AD48" s="2"/>
    </row>
    <row r="49" spans="9:30" ht="12.5" x14ac:dyDescent="0.25">
      <c r="I49" s="8"/>
      <c r="P49" s="8"/>
      <c r="Q49" s="8"/>
      <c r="R49" s="8"/>
      <c r="S49" s="8"/>
      <c r="T49" s="8"/>
      <c r="U49" s="8"/>
      <c r="V49" s="2"/>
      <c r="W49" s="2"/>
      <c r="X49" s="12"/>
      <c r="Y49" s="12"/>
      <c r="Z49" s="12"/>
      <c r="AA49" s="13"/>
      <c r="AC49"/>
      <c r="AD49" s="2"/>
    </row>
    <row r="50" spans="9:30" ht="12.5" x14ac:dyDescent="0.25">
      <c r="I50" s="8"/>
      <c r="P50" s="8"/>
      <c r="Q50" s="8"/>
      <c r="R50" s="8"/>
      <c r="S50" s="8"/>
      <c r="T50" s="8"/>
      <c r="U50" s="8"/>
      <c r="V50" s="2"/>
      <c r="W50" s="2"/>
      <c r="X50" s="12"/>
      <c r="Y50" s="12"/>
      <c r="Z50" s="12"/>
      <c r="AA50" s="13"/>
      <c r="AC50"/>
      <c r="AD50" s="2"/>
    </row>
    <row r="51" spans="9:30" ht="12.5" x14ac:dyDescent="0.25">
      <c r="I51" s="8"/>
      <c r="P51" s="8"/>
      <c r="Q51" s="8"/>
      <c r="R51" s="8"/>
      <c r="S51" s="8"/>
      <c r="T51" s="8"/>
      <c r="U51" s="8"/>
      <c r="V51" s="2"/>
      <c r="W51" s="2"/>
      <c r="X51" s="12"/>
      <c r="Y51" s="12"/>
      <c r="Z51" s="12"/>
      <c r="AA51" s="13"/>
      <c r="AC51"/>
      <c r="AD51" s="2"/>
    </row>
    <row r="52" spans="9:30" ht="12.5" x14ac:dyDescent="0.25">
      <c r="I52" s="9"/>
      <c r="P52" s="9"/>
      <c r="Q52" s="8"/>
      <c r="R52" s="8"/>
      <c r="S52" s="8"/>
      <c r="T52" s="8"/>
      <c r="U52" s="8"/>
      <c r="V52" s="2"/>
      <c r="W52" s="2"/>
      <c r="X52" s="12"/>
      <c r="Y52" s="12"/>
      <c r="Z52" s="12"/>
      <c r="AA52" s="13"/>
      <c r="AC52"/>
      <c r="AD52" s="2"/>
    </row>
    <row r="53" spans="9:30" ht="12.5" x14ac:dyDescent="0.25">
      <c r="I53" s="9"/>
      <c r="P53" s="9"/>
      <c r="Q53" s="8"/>
      <c r="R53" s="8"/>
      <c r="S53" s="8"/>
      <c r="T53" s="8"/>
      <c r="U53" s="8"/>
      <c r="V53" s="2"/>
      <c r="W53" s="2"/>
      <c r="X53" s="12"/>
      <c r="Y53" s="12"/>
      <c r="Z53" s="12"/>
      <c r="AA53" s="13"/>
      <c r="AC53"/>
      <c r="AD53" s="2"/>
    </row>
    <row r="54" spans="9:30" ht="12.5" x14ac:dyDescent="0.25">
      <c r="I54" s="9"/>
      <c r="P54" s="9"/>
      <c r="Q54" s="9"/>
      <c r="R54" s="9"/>
      <c r="S54" s="9"/>
      <c r="T54" s="9"/>
      <c r="U54" s="9"/>
      <c r="V54" s="2"/>
      <c r="W54" s="2"/>
      <c r="X54" s="12"/>
      <c r="Y54" s="12"/>
      <c r="Z54" s="12"/>
      <c r="AA54" s="13"/>
      <c r="AC54"/>
      <c r="AD54" s="2"/>
    </row>
    <row r="55" spans="9:30" ht="12.5" x14ac:dyDescent="0.25">
      <c r="I55" s="9"/>
      <c r="P55" s="9"/>
      <c r="Q55" s="9"/>
      <c r="R55" s="9"/>
      <c r="S55" s="9"/>
      <c r="T55" s="9"/>
      <c r="U55" s="9"/>
      <c r="V55" s="2"/>
      <c r="W55" s="2"/>
      <c r="X55" s="12"/>
      <c r="Y55" s="12"/>
      <c r="Z55" s="12"/>
      <c r="AA55" s="13"/>
      <c r="AC55"/>
      <c r="AD55" s="2"/>
    </row>
    <row r="56" spans="9:30" ht="12.5" x14ac:dyDescent="0.25">
      <c r="I56" s="8"/>
      <c r="P56" s="8"/>
      <c r="Q56" s="8"/>
      <c r="R56" s="8"/>
      <c r="S56" s="8"/>
      <c r="T56" s="8"/>
      <c r="U56" s="8"/>
      <c r="V56" s="2"/>
      <c r="W56" s="2"/>
      <c r="X56" s="12"/>
      <c r="Y56" s="12"/>
      <c r="Z56" s="12"/>
      <c r="AA56" s="13"/>
      <c r="AC56"/>
      <c r="AD56" s="2"/>
    </row>
    <row r="57" spans="9:30" ht="12.5" x14ac:dyDescent="0.25">
      <c r="I57" s="8"/>
      <c r="P57" s="8"/>
      <c r="Q57" s="8"/>
      <c r="R57" s="8"/>
      <c r="S57" s="8"/>
      <c r="T57" s="8"/>
      <c r="U57" s="8"/>
      <c r="V57" s="2"/>
      <c r="W57" s="2"/>
      <c r="X57" s="12"/>
      <c r="Y57" s="12"/>
      <c r="Z57" s="12"/>
      <c r="AA57" s="13"/>
      <c r="AC57"/>
      <c r="AD57" s="2"/>
    </row>
    <row r="58" spans="9:30" ht="12.5" x14ac:dyDescent="0.25">
      <c r="I58" s="8"/>
      <c r="P58" s="8"/>
      <c r="Q58" s="8"/>
      <c r="R58" s="8"/>
      <c r="S58" s="8"/>
      <c r="T58" s="8"/>
      <c r="U58" s="8"/>
      <c r="V58" s="2"/>
      <c r="W58" s="2"/>
      <c r="X58" s="12"/>
      <c r="Y58" s="12"/>
      <c r="Z58" s="12"/>
      <c r="AA58" s="13"/>
      <c r="AC58"/>
      <c r="AD58" s="2"/>
    </row>
    <row r="59" spans="9:30" ht="12.5" x14ac:dyDescent="0.25">
      <c r="I59" s="10"/>
      <c r="P59" s="10"/>
      <c r="Q59" s="10"/>
      <c r="R59" s="10"/>
      <c r="S59" s="10"/>
      <c r="T59" s="10"/>
      <c r="U59" s="10"/>
      <c r="V59" s="2"/>
      <c r="W59" s="2"/>
      <c r="X59" s="12"/>
      <c r="Y59" s="12"/>
      <c r="Z59" s="12"/>
      <c r="AA59" s="13"/>
      <c r="AC59"/>
      <c r="AD59" s="2"/>
    </row>
    <row r="60" spans="9:30" ht="12.5" x14ac:dyDescent="0.25">
      <c r="V60" s="2"/>
      <c r="W60" s="2"/>
      <c r="X60" s="12"/>
      <c r="Y60" s="12"/>
      <c r="Z60" s="12"/>
      <c r="AA60" s="13"/>
      <c r="AC60"/>
      <c r="AD60" s="2"/>
    </row>
    <row r="61" spans="9:30" ht="12.5" x14ac:dyDescent="0.25">
      <c r="V61" s="2"/>
      <c r="W61" s="2"/>
      <c r="X61" s="12"/>
      <c r="Y61" s="12"/>
      <c r="Z61" s="12"/>
      <c r="AA61" s="13"/>
      <c r="AC61"/>
      <c r="AD61" s="2"/>
    </row>
    <row r="62" spans="9:30" ht="12.5" x14ac:dyDescent="0.25">
      <c r="V62" s="2"/>
      <c r="W62" s="2"/>
      <c r="X62" s="12"/>
      <c r="Y62" s="12"/>
      <c r="Z62" s="12"/>
      <c r="AA62" s="13"/>
      <c r="AC62"/>
      <c r="AD62" s="2"/>
    </row>
    <row r="63" spans="9:30" ht="12.5" x14ac:dyDescent="0.25">
      <c r="V63" s="2"/>
      <c r="W63" s="2"/>
      <c r="X63" s="12"/>
      <c r="Y63" s="12"/>
      <c r="Z63" s="12"/>
      <c r="AA63" s="13"/>
      <c r="AC63"/>
      <c r="AD63" s="2"/>
    </row>
    <row r="64" spans="9:30" ht="12.5" x14ac:dyDescent="0.25">
      <c r="V64" s="2"/>
      <c r="W64" s="2"/>
      <c r="X64" s="12"/>
      <c r="Y64" s="12"/>
      <c r="Z64" s="12"/>
      <c r="AA64" s="13"/>
      <c r="AC64"/>
      <c r="AD64" s="2"/>
    </row>
    <row r="65" spans="22:30" ht="12.5" x14ac:dyDescent="0.25">
      <c r="V65" s="2"/>
      <c r="W65" s="2"/>
      <c r="X65" s="12"/>
      <c r="Y65" s="12"/>
      <c r="Z65" s="12"/>
      <c r="AA65" s="13"/>
      <c r="AC65"/>
      <c r="AD65" s="2"/>
    </row>
    <row r="66" spans="22:30" ht="12.5" x14ac:dyDescent="0.25">
      <c r="V66" s="2"/>
      <c r="W66" s="2"/>
      <c r="X66" s="12"/>
      <c r="Y66" s="12"/>
      <c r="Z66" s="12"/>
      <c r="AA66" s="13"/>
      <c r="AC66"/>
      <c r="AD66" s="2"/>
    </row>
    <row r="67" spans="22:30" ht="12.5" x14ac:dyDescent="0.25">
      <c r="V67" s="2"/>
      <c r="W67" s="2"/>
      <c r="X67" s="12"/>
      <c r="Y67" s="12"/>
      <c r="Z67" s="12"/>
      <c r="AA67" s="13"/>
      <c r="AC67"/>
      <c r="AD67" s="2"/>
    </row>
    <row r="68" spans="22:30" ht="12.5" x14ac:dyDescent="0.25">
      <c r="V68" s="2"/>
      <c r="W68" s="2"/>
      <c r="X68" s="12"/>
      <c r="Y68" s="12"/>
      <c r="Z68" s="12"/>
      <c r="AA68" s="13"/>
      <c r="AC68"/>
      <c r="AD68" s="2"/>
    </row>
    <row r="69" spans="22:30" ht="12.5" x14ac:dyDescent="0.25">
      <c r="V69" s="2"/>
      <c r="W69" s="2"/>
      <c r="X69" s="12"/>
      <c r="Y69" s="12"/>
      <c r="Z69" s="12"/>
      <c r="AA69" s="13"/>
      <c r="AC69"/>
      <c r="AD69" s="2"/>
    </row>
    <row r="70" spans="22:30" ht="12.5" x14ac:dyDescent="0.25">
      <c r="V70" s="2"/>
      <c r="W70" s="2"/>
      <c r="X70" s="12"/>
      <c r="Y70" s="12"/>
      <c r="Z70" s="12"/>
      <c r="AA70" s="13"/>
      <c r="AC70"/>
      <c r="AD70" s="2"/>
    </row>
    <row r="71" spans="22:30" ht="12.5" x14ac:dyDescent="0.25">
      <c r="V71" s="2"/>
      <c r="W71" s="2"/>
      <c r="X71" s="12"/>
      <c r="Y71" s="12"/>
      <c r="Z71" s="12"/>
      <c r="AA71" s="13"/>
      <c r="AC71"/>
      <c r="AD71" s="2"/>
    </row>
    <row r="72" spans="22:30" ht="12.5" x14ac:dyDescent="0.25">
      <c r="V72" s="2"/>
      <c r="W72" s="2"/>
      <c r="X72" s="12"/>
      <c r="Y72" s="12"/>
      <c r="Z72" s="12"/>
      <c r="AA72" s="13"/>
      <c r="AC72"/>
      <c r="AD72" s="2"/>
    </row>
    <row r="73" spans="22:30" ht="12.5" x14ac:dyDescent="0.25">
      <c r="V73" s="2"/>
      <c r="W73" s="2"/>
      <c r="X73" s="12"/>
      <c r="Y73" s="12"/>
      <c r="Z73" s="12"/>
      <c r="AA73" s="13"/>
      <c r="AC73"/>
      <c r="AD73" s="2"/>
    </row>
    <row r="74" spans="22:30" ht="12.5" x14ac:dyDescent="0.25">
      <c r="V74" s="2"/>
      <c r="W74" s="2"/>
      <c r="X74" s="12"/>
      <c r="Y74" s="12"/>
      <c r="Z74" s="12"/>
      <c r="AA74" s="13"/>
      <c r="AC74"/>
      <c r="AD74" s="2"/>
    </row>
    <row r="75" spans="22:30" ht="12.5" x14ac:dyDescent="0.25">
      <c r="V75" s="2"/>
      <c r="W75" s="2"/>
      <c r="X75" s="12"/>
      <c r="Y75" s="12"/>
      <c r="Z75" s="12"/>
      <c r="AA75" s="13"/>
      <c r="AC75"/>
      <c r="AD75" s="2"/>
    </row>
    <row r="76" spans="22:30" ht="12.5" x14ac:dyDescent="0.25">
      <c r="V76" s="2"/>
      <c r="W76" s="2"/>
      <c r="X76" s="12"/>
      <c r="Y76" s="12"/>
      <c r="Z76" s="12"/>
      <c r="AA76" s="13"/>
      <c r="AC76"/>
      <c r="AD76" s="2"/>
    </row>
    <row r="77" spans="22:30" ht="12.5" x14ac:dyDescent="0.25">
      <c r="V77" s="2"/>
      <c r="W77" s="2"/>
      <c r="X77" s="12"/>
      <c r="Y77" s="12"/>
      <c r="Z77" s="12"/>
      <c r="AA77" s="13"/>
      <c r="AC77"/>
      <c r="AD77" s="2"/>
    </row>
    <row r="78" spans="22:30" ht="12.5" x14ac:dyDescent="0.25">
      <c r="V78" s="2"/>
      <c r="W78" s="2"/>
      <c r="X78" s="12"/>
      <c r="Y78" s="12"/>
      <c r="Z78" s="12"/>
      <c r="AA78" s="13"/>
      <c r="AC78"/>
      <c r="AD78" s="2"/>
    </row>
    <row r="79" spans="22:30" ht="12.5" x14ac:dyDescent="0.25">
      <c r="V79" s="2"/>
      <c r="W79" s="2"/>
      <c r="X79" s="12"/>
      <c r="Y79" s="12"/>
      <c r="Z79" s="12"/>
      <c r="AA79" s="13"/>
      <c r="AC79"/>
      <c r="AD79" s="2"/>
    </row>
    <row r="80" spans="22:30" ht="12.5" x14ac:dyDescent="0.25">
      <c r="V80" s="2"/>
      <c r="W80" s="2"/>
      <c r="X80" s="12"/>
      <c r="Y80" s="12"/>
      <c r="Z80" s="12"/>
      <c r="AA80" s="13"/>
      <c r="AC80"/>
      <c r="AD80" s="2"/>
    </row>
    <row r="81" spans="9:30" ht="12.5" x14ac:dyDescent="0.25">
      <c r="V81" s="2"/>
      <c r="W81" s="2"/>
      <c r="X81" s="12"/>
      <c r="Y81" s="12"/>
      <c r="Z81" s="12"/>
      <c r="AA81" s="13"/>
      <c r="AC81"/>
      <c r="AD81" s="2"/>
    </row>
    <row r="82" spans="9:30" ht="12.5" x14ac:dyDescent="0.25">
      <c r="V82" s="2"/>
      <c r="W82" s="2"/>
      <c r="X82" s="12"/>
      <c r="Y82" s="12"/>
      <c r="Z82" s="12"/>
      <c r="AA82" s="13"/>
      <c r="AC82"/>
      <c r="AD82" s="2"/>
    </row>
    <row r="83" spans="9:30" ht="12.5" x14ac:dyDescent="0.25">
      <c r="V83" s="2"/>
      <c r="W83" s="2"/>
      <c r="X83" s="12"/>
      <c r="Y83" s="12"/>
      <c r="Z83" s="12"/>
      <c r="AA83" s="13"/>
      <c r="AC83"/>
      <c r="AD83" s="2"/>
    </row>
    <row r="84" spans="9:30" ht="12.5" x14ac:dyDescent="0.25">
      <c r="V84" s="2"/>
      <c r="W84" s="2"/>
      <c r="X84" s="12"/>
      <c r="Y84" s="12"/>
      <c r="Z84" s="12"/>
      <c r="AA84" s="13"/>
      <c r="AC84"/>
      <c r="AD84" s="2"/>
    </row>
    <row r="85" spans="9:30" ht="12.5" x14ac:dyDescent="0.25">
      <c r="V85" s="2"/>
      <c r="W85" s="2"/>
      <c r="X85" s="12"/>
      <c r="Y85" s="12"/>
      <c r="Z85" s="12"/>
      <c r="AA85" s="13"/>
      <c r="AC85"/>
      <c r="AD85" s="2"/>
    </row>
    <row r="86" spans="9:30" ht="12.5" x14ac:dyDescent="0.25">
      <c r="V86" s="2"/>
      <c r="W86" s="2"/>
      <c r="X86" s="12"/>
      <c r="Y86" s="12"/>
      <c r="Z86" s="12"/>
      <c r="AA86" s="13"/>
      <c r="AC86"/>
      <c r="AD86" s="2"/>
    </row>
    <row r="87" spans="9:30" ht="12.5" x14ac:dyDescent="0.25">
      <c r="V87" s="2"/>
      <c r="W87" s="2"/>
      <c r="X87" s="12"/>
      <c r="Y87" s="12"/>
      <c r="Z87" s="12"/>
      <c r="AA87" s="13"/>
      <c r="AC87"/>
      <c r="AD87" s="2"/>
    </row>
    <row r="88" spans="9:30" ht="12.5" x14ac:dyDescent="0.25">
      <c r="V88" s="2"/>
      <c r="W88" s="2"/>
      <c r="X88" s="12"/>
      <c r="Y88" s="12"/>
      <c r="Z88" s="12"/>
      <c r="AA88" s="13"/>
      <c r="AC88"/>
      <c r="AD88" s="2"/>
    </row>
    <row r="89" spans="9:30" ht="12.5" x14ac:dyDescent="0.25">
      <c r="V89" s="2"/>
      <c r="W89" s="2"/>
      <c r="X89" s="12"/>
      <c r="Y89" s="12"/>
      <c r="Z89" s="12"/>
      <c r="AA89" s="13"/>
      <c r="AC89"/>
      <c r="AD89" s="2"/>
    </row>
    <row r="90" spans="9:30" ht="12.5" x14ac:dyDescent="0.25">
      <c r="V90" s="2"/>
      <c r="W90" s="2"/>
      <c r="X90" s="12"/>
      <c r="Y90" s="12"/>
      <c r="Z90" s="12"/>
      <c r="AA90" s="13"/>
      <c r="AC90"/>
      <c r="AD90" s="2"/>
    </row>
    <row r="91" spans="9:30" ht="12.5" x14ac:dyDescent="0.25">
      <c r="V91" s="2"/>
      <c r="W91" s="2"/>
      <c r="X91" s="12"/>
      <c r="Y91" s="12"/>
      <c r="Z91" s="12"/>
      <c r="AA91" s="13"/>
      <c r="AC91"/>
      <c r="AD91" s="2"/>
    </row>
    <row r="92" spans="9:30" ht="12.5" x14ac:dyDescent="0.25">
      <c r="V92" s="2"/>
      <c r="W92" s="2"/>
      <c r="X92" s="12"/>
      <c r="Y92" s="12"/>
      <c r="Z92" s="12"/>
      <c r="AA92" s="13"/>
      <c r="AC92"/>
      <c r="AD92" s="2"/>
    </row>
    <row r="93" spans="9:30" ht="12.5" x14ac:dyDescent="0.25">
      <c r="I93" s="2"/>
      <c r="P93" s="2"/>
      <c r="Q93" s="2"/>
      <c r="R93" s="2"/>
      <c r="S93" s="2"/>
      <c r="T93" s="2"/>
      <c r="U93" s="2"/>
      <c r="V93" s="2"/>
      <c r="W93" s="2"/>
      <c r="X93" s="12"/>
      <c r="Y93" s="12"/>
      <c r="Z93" s="12"/>
      <c r="AA93" s="13"/>
      <c r="AC93"/>
      <c r="AD93" s="2"/>
    </row>
    <row r="94" spans="9:30" ht="12.5" x14ac:dyDescent="0.25">
      <c r="I94" s="2"/>
      <c r="P94" s="2"/>
      <c r="Q94" s="2"/>
      <c r="R94" s="2"/>
      <c r="S94" s="2"/>
      <c r="T94" s="2"/>
      <c r="U94" s="2"/>
      <c r="V94" s="2"/>
      <c r="W94" s="2"/>
      <c r="X94" s="12"/>
      <c r="Y94" s="12"/>
      <c r="Z94" s="12"/>
      <c r="AA94" s="13"/>
      <c r="AC94"/>
      <c r="AD94" s="2"/>
    </row>
    <row r="95" spans="9:30" x14ac:dyDescent="0.25">
      <c r="V95" s="2"/>
      <c r="W95" s="2"/>
      <c r="X95" s="12"/>
      <c r="Y95" s="12"/>
      <c r="Z95" s="12"/>
      <c r="AA95" s="13"/>
    </row>
  </sheetData>
  <mergeCells count="7">
    <mergeCell ref="C2:H2"/>
    <mergeCell ref="Q24:W25"/>
    <mergeCell ref="C3:H3"/>
    <mergeCell ref="J3:O3"/>
    <mergeCell ref="Q3:V3"/>
    <mergeCell ref="C11:H12"/>
    <mergeCell ref="D13:H13"/>
  </mergeCells>
  <printOptions horizontalCentered="1"/>
  <pageMargins left="0.19685039370078741" right="0.19685039370078741" top="0.59055118110236227" bottom="0.59055118110236227" header="0.31496062992125984" footer="0.31496062992125984"/>
  <pageSetup paperSize="9" scale="74" orientation="landscape"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13B989B70F4344A7944CA6FB20C0D9" ma:contentTypeVersion="13" ma:contentTypeDescription="Create a new document." ma:contentTypeScope="" ma:versionID="d41eec04fc6fcfa411d0191ec63f4682">
  <xsd:schema xmlns:xsd="http://www.w3.org/2001/XMLSchema" xmlns:xs="http://www.w3.org/2001/XMLSchema" xmlns:p="http://schemas.microsoft.com/office/2006/metadata/properties" xmlns:ns2="f0fe4086-f886-4b14-83ae-7829b4eab43e" xmlns:ns3="64eed8e9-abfd-4f3b-89e0-5469ec2f75ab" targetNamespace="http://schemas.microsoft.com/office/2006/metadata/properties" ma:root="true" ma:fieldsID="5baa80e636d6b9f39878218b84bddc31" ns2:_="" ns3:_="">
    <xsd:import namespace="f0fe4086-f886-4b14-83ae-7829b4eab43e"/>
    <xsd:import namespace="64eed8e9-abfd-4f3b-89e0-5469ec2f75a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SearchProperties" minOccurs="0"/>
                <xsd:element ref="ns3:SharedWithUsers" minOccurs="0"/>
                <xsd:element ref="ns3:SharedWithDetails"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fe4086-f886-4b14-83ae-7829b4eab43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3e8ba7a3-af95-40f6-9ded-4ebe13adeb29"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4eed8e9-abfd-4f3b-89e0-5469ec2f75ab"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0fe4086-f886-4b14-83ae-7829b4eab43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AF763B9-08D8-4C38-896B-047783D9A2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fe4086-f886-4b14-83ae-7829b4eab43e"/>
    <ds:schemaRef ds:uri="64eed8e9-abfd-4f3b-89e0-5469ec2f75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548E436-861F-4992-8E1D-ACC743405309}">
  <ds:schemaRefs>
    <ds:schemaRef ds:uri="http://schemas.microsoft.com/sharepoint/v3/contenttype/forms"/>
  </ds:schemaRefs>
</ds:datastoreItem>
</file>

<file path=customXml/itemProps3.xml><?xml version="1.0" encoding="utf-8"?>
<ds:datastoreItem xmlns:ds="http://schemas.openxmlformats.org/officeDocument/2006/customXml" ds:itemID="{C460374B-0EC7-454F-A3EE-8E4ED2B8DFBB}">
  <ds:schemaRefs>
    <ds:schemaRef ds:uri="http://schemas.microsoft.com/office/2006/metadata/properties"/>
    <ds:schemaRef ds:uri="http://purl.org/dc/elements/1.1/"/>
    <ds:schemaRef ds:uri="f0fe4086-f886-4b14-83ae-7829b4eab43e"/>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64eed8e9-abfd-4f3b-89e0-5469ec2f75ab"/>
    <ds:schemaRef ds:uri="http://www.w3.org/XML/1998/namespace"/>
    <ds:schemaRef ds:uri="http://purl.org/dc/dcmitype/"/>
  </ds:schemaRefs>
</ds:datastoreItem>
</file>

<file path=docMetadata/LabelInfo.xml><?xml version="1.0" encoding="utf-8"?>
<clbl:labelList xmlns:clbl="http://schemas.microsoft.com/office/2020/mipLabelMetadata">
  <clbl:label id="{c1941c47-a837-430d-8559-fd118a72769e}" enabled="1" method="Standard" siteId="{320c999e-3876-4ad0-b401-d241068e9e60}"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Important Notice</vt:lpstr>
      <vt:lpstr>MOS Estimates Methodology</vt:lpstr>
      <vt:lpstr>Sep 25 Published MOS estimates</vt:lpstr>
      <vt:lpstr>Oct 25 Published MOS estimates</vt:lpstr>
      <vt:lpstr>Nov 25 Published MOS estimates</vt:lpstr>
    </vt:vector>
  </TitlesOfParts>
  <Manager/>
  <Company>VENCorp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GP-4002-F01 MOS EstimMOS Estimates Data and Report - Mar 2023 to May 2023ates Data and Report - Dec 2022 to Feb 2023</dc:title>
  <dc:subject/>
  <dc:creator>cdiep</dc:creator>
  <cp:keywords/>
  <dc:description>1.0</dc:description>
  <cp:lastModifiedBy>Bernadette Velarde</cp:lastModifiedBy>
  <cp:revision/>
  <dcterms:created xsi:type="dcterms:W3CDTF">2010-01-06T00:04:41Z</dcterms:created>
  <dcterms:modified xsi:type="dcterms:W3CDTF">2025-02-27T04:04:43Z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y fmtid="{D5CDD505-2E9C-101B-9397-08002B2CF9AE}" pid="3" name="_dlc_DocId">
    <vt:lpwstr>APPLICATIONS-197-376</vt:lpwstr>
  </property>
  <property fmtid="{D5CDD505-2E9C-101B-9397-08002B2CF9AE}" pid="4" name="_dlc_DocIdItemGuid">
    <vt:lpwstr>e9ef7a3f-ad65-4794-9aeb-2a25a2977424</vt:lpwstr>
  </property>
  <property fmtid="{D5CDD505-2E9C-101B-9397-08002B2CF9AE}" pid="5" name="_dlc_DocIdUrl">
    <vt:lpwstr>http://sharedocs/app/gop/_layouts/15/DocIdRedir.aspx?ID=APPLICATIONS-197-376, APPLICATIONS-197-376</vt:lpwstr>
  </property>
  <property fmtid="{D5CDD505-2E9C-101B-9397-08002B2CF9AE}" pid="6" name="AEMOKeywords">
    <vt:lpwstr>65;#STTM|14e15b49-f49d-4f43-96a1-c05c79f71972</vt:lpwstr>
  </property>
  <property fmtid="{D5CDD505-2E9C-101B-9397-08002B2CF9AE}" pid="7" name="AEMODocumentType">
    <vt:lpwstr>6;#Publication|8ae4cf81-fd7c-4b5d-880f-3ad9d29fca1a</vt:lpwstr>
  </property>
  <property fmtid="{D5CDD505-2E9C-101B-9397-08002B2CF9AE}" pid="8" name="ContentTypeId">
    <vt:lpwstr>0x0101003013B989B70F4344A7944CA6FB20C0D9</vt:lpwstr>
  </property>
  <property fmtid="{D5CDD505-2E9C-101B-9397-08002B2CF9AE}" pid="9" name="display_urn:schemas-microsoft-com:office:office#AEMOCustodian">
    <vt:lpwstr>Luke Garland</vt:lpwstr>
  </property>
  <property fmtid="{D5CDD505-2E9C-101B-9397-08002B2CF9AE}" pid="10" name="WorkflowChangePath">
    <vt:lpwstr>7a91e4c4-6df3-458d-8fe9-433a0b6e1014,21;aace574a-763c-4bf5-b665-a93b35a23376,23;f374f306-f4c8-4f06-8efe-6acff4fc8f4d,25;7a91e4c4-6df3-458d-8fe9-433a0b6e1014,14;aace574a-763c-4bf5-b665-a93b35a23376,16;c9196953-c2b8-4791-88f8-03668f4e142d,18;36358c45-7469-47a91e4c4-6df3-458d-8fe9-433a0b6e1014,23;aace574a-763c-4bf5-b665-a93b35a23376,25;c9196953-c2b8-4791-88f8-03668f4e142d,27;</vt:lpwstr>
  </property>
  <property fmtid="{D5CDD505-2E9C-101B-9397-08002B2CF9AE}" pid="11" name="STIStatus">
    <vt:lpwstr/>
  </property>
  <property fmtid="{D5CDD505-2E9C-101B-9397-08002B2CF9AE}" pid="12" name="Order">
    <vt:r8>37800</vt:r8>
  </property>
  <property fmtid="{D5CDD505-2E9C-101B-9397-08002B2CF9AE}" pid="13" name="xd_ProgID">
    <vt:lpwstr/>
  </property>
  <property fmtid="{D5CDD505-2E9C-101B-9397-08002B2CF9AE}" pid="14" name="AEMOOriginalURL">
    <vt:lpwstr/>
  </property>
  <property fmtid="{D5CDD505-2E9C-101B-9397-08002B2CF9AE}" pid="15" name="TemplateUrl">
    <vt:lpwstr/>
  </property>
  <property fmtid="{D5CDD505-2E9C-101B-9397-08002B2CF9AE}" pid="16" name="IsWIP">
    <vt:lpwstr>No</vt:lpwstr>
  </property>
  <property fmtid="{D5CDD505-2E9C-101B-9397-08002B2CF9AE}" pid="17" name="SCADAStatus">
    <vt:lpwstr/>
  </property>
  <property fmtid="{D5CDD505-2E9C-101B-9397-08002B2CF9AE}" pid="18" name="eDocsHistory">
    <vt:lpwstr/>
  </property>
  <property fmtid="{D5CDD505-2E9C-101B-9397-08002B2CF9AE}" pid="19" name="eDocsFolderNumber">
    <vt:lpwstr/>
  </property>
  <property fmtid="{D5CDD505-2E9C-101B-9397-08002B2CF9AE}" pid="20" name="eDocsVersionNumber">
    <vt:lpwstr/>
  </property>
  <property fmtid="{D5CDD505-2E9C-101B-9397-08002B2CF9AE}" pid="21" name="eDocsDocumentID">
    <vt:lpwstr/>
  </property>
  <property fmtid="{D5CDD505-2E9C-101B-9397-08002B2CF9AE}" pid="22" name="eDocsFolderDetails">
    <vt:lpwstr/>
  </property>
  <property fmtid="{D5CDD505-2E9C-101B-9397-08002B2CF9AE}" pid="23" name="eDocsCategory2">
    <vt:lpwstr/>
  </property>
  <property fmtid="{D5CDD505-2E9C-101B-9397-08002B2CF9AE}" pid="24" name="AEMOMigratedStatus">
    <vt:lpwstr/>
  </property>
  <property fmtid="{D5CDD505-2E9C-101B-9397-08002B2CF9AE}" pid="25" name="eDocsSecurity">
    <vt:lpwstr/>
  </property>
  <property fmtid="{D5CDD505-2E9C-101B-9397-08002B2CF9AE}" pid="26" name="eDocsRelatedDocument">
    <vt:lpwstr/>
  </property>
  <property fmtid="{D5CDD505-2E9C-101B-9397-08002B2CF9AE}" pid="27" name="eDocsEmailFrom">
    <vt:lpwstr/>
  </property>
  <property fmtid="{D5CDD505-2E9C-101B-9397-08002B2CF9AE}" pid="28" name="eDocsEmailDate">
    <vt:lpwstr/>
  </property>
  <property fmtid="{D5CDD505-2E9C-101B-9397-08002B2CF9AE}" pid="29" name="eDocsCategory3">
    <vt:lpwstr/>
  </property>
  <property fmtid="{D5CDD505-2E9C-101B-9397-08002B2CF9AE}" pid="30" name="eDocsCategory1">
    <vt:lpwstr/>
  </property>
  <property fmtid="{D5CDD505-2E9C-101B-9397-08002B2CF9AE}" pid="31" name="MSIP_Label_c1941c47-a837-430d-8559-fd118a72769e_Enabled">
    <vt:lpwstr>true</vt:lpwstr>
  </property>
  <property fmtid="{D5CDD505-2E9C-101B-9397-08002B2CF9AE}" pid="32" name="MSIP_Label_c1941c47-a837-430d-8559-fd118a72769e_SetDate">
    <vt:lpwstr>2023-12-12T06:04:46Z</vt:lpwstr>
  </property>
  <property fmtid="{D5CDD505-2E9C-101B-9397-08002B2CF9AE}" pid="33" name="MSIP_Label_c1941c47-a837-430d-8559-fd118a72769e_Method">
    <vt:lpwstr>Standard</vt:lpwstr>
  </property>
  <property fmtid="{D5CDD505-2E9C-101B-9397-08002B2CF9AE}" pid="34" name="MSIP_Label_c1941c47-a837-430d-8559-fd118a72769e_Name">
    <vt:lpwstr>Internal</vt:lpwstr>
  </property>
  <property fmtid="{D5CDD505-2E9C-101B-9397-08002B2CF9AE}" pid="35" name="MSIP_Label_c1941c47-a837-430d-8559-fd118a72769e_SiteId">
    <vt:lpwstr>320c999e-3876-4ad0-b401-d241068e9e60</vt:lpwstr>
  </property>
  <property fmtid="{D5CDD505-2E9C-101B-9397-08002B2CF9AE}" pid="36" name="MSIP_Label_c1941c47-a837-430d-8559-fd118a72769e_ActionId">
    <vt:lpwstr>3be4e100-99b6-4f25-be57-9f3a2dc5e88c</vt:lpwstr>
  </property>
  <property fmtid="{D5CDD505-2E9C-101B-9397-08002B2CF9AE}" pid="37" name="MSIP_Label_c1941c47-a837-430d-8559-fd118a72769e_ContentBits">
    <vt:lpwstr>0</vt:lpwstr>
  </property>
  <property fmtid="{D5CDD505-2E9C-101B-9397-08002B2CF9AE}" pid="38" name="ArchiveDocument">
    <vt:bool>false</vt:bool>
  </property>
  <property fmtid="{D5CDD505-2E9C-101B-9397-08002B2CF9AE}" pid="39" name="TaxCatchAll">
    <vt:lpwstr/>
  </property>
  <property fmtid="{D5CDD505-2E9C-101B-9397-08002B2CF9AE}" pid="40" name="ComplianceAssetId">
    <vt:lpwstr/>
  </property>
  <property fmtid="{D5CDD505-2E9C-101B-9397-08002B2CF9AE}" pid="41" name="_ExtendedDescription">
    <vt:lpwstr/>
  </property>
  <property fmtid="{D5CDD505-2E9C-101B-9397-08002B2CF9AE}" pid="42" name="TriggerFlowInfo">
    <vt:lpwstr/>
  </property>
  <property fmtid="{D5CDD505-2E9C-101B-9397-08002B2CF9AE}" pid="43" name="xd_Signature">
    <vt:bool>false</vt:bool>
  </property>
  <property fmtid="{D5CDD505-2E9C-101B-9397-08002B2CF9AE}" pid="44" name="AEMOCustodian">
    <vt:lpwstr>23;#Luke Stevens</vt:lpwstr>
  </property>
  <property fmtid="{D5CDD505-2E9C-101B-9397-08002B2CF9AE}" pid="45" name="TaxKeyword">
    <vt:lpwstr/>
  </property>
  <property fmtid="{D5CDD505-2E9C-101B-9397-08002B2CF9AE}" pid="46" name="TaxKeywordTaxHTField">
    <vt:lpwstr/>
  </property>
  <property fmtid="{D5CDD505-2E9C-101B-9397-08002B2CF9AE}" pid="47" name="MediaServiceImageTags">
    <vt:lpwstr/>
  </property>
  <property fmtid="{D5CDD505-2E9C-101B-9397-08002B2CF9AE}" pid="48" name="AEMO_x0020_Collaboration_x0020_Document_x0020_Type">
    <vt:lpwstr/>
  </property>
  <property fmtid="{D5CDD505-2E9C-101B-9397-08002B2CF9AE}" pid="49" name="fc36bc6de0bf403e9ed4dec84c72e21e">
    <vt:lpwstr/>
  </property>
  <property fmtid="{D5CDD505-2E9C-101B-9397-08002B2CF9AE}" pid="50" name="AEMO Collaboration Document Type">
    <vt:lpwstr/>
  </property>
</Properties>
</file>