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C0C96D3F-47AF-4AC8-868F-313011763014}" xr6:coauthVersionLast="46" xr6:coauthVersionMax="46" xr10:uidLastSave="{00000000-0000-0000-0000-000000000000}"/>
  <bookViews>
    <workbookView xWindow="-120" yWindow="-120" windowWidth="29040" windowHeight="15990" firstSheet="1" activeTab="4" xr2:uid="{00000000-000D-0000-FFFF-FFFF00000000}"/>
  </bookViews>
  <sheets>
    <sheet name="Important Notice" sheetId="10" r:id="rId1"/>
    <sheet name="MOS Estimates Methodology" sheetId="9" r:id="rId2"/>
    <sheet name="Jun 22 Published MOS estimates" sheetId="4" r:id="rId3"/>
    <sheet name="Jul 22 Published MOS estimates" sheetId="8" r:id="rId4"/>
    <sheet name="Aug 22 Published MOS estimates"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 i="4" l="1"/>
  <c r="D20" i="8"/>
  <c r="F24" i="8"/>
  <c r="G24" i="8"/>
  <c r="D15" i="8"/>
  <c r="F17" i="4"/>
  <c r="E15" i="4"/>
  <c r="D24" i="4"/>
  <c r="D25" i="4" s="1"/>
  <c r="D21" i="8"/>
  <c r="G16" i="4"/>
  <c r="E6" i="4"/>
  <c r="H16" i="4" l="1"/>
  <c r="G17" i="4"/>
  <c r="D22" i="6"/>
  <c r="D21" i="4"/>
  <c r="E21" i="4"/>
  <c r="G5" i="4"/>
  <c r="E24" i="8"/>
  <c r="D5" i="6"/>
  <c r="F16" i="4"/>
  <c r="D18" i="6"/>
  <c r="D21" i="6"/>
  <c r="D16" i="8"/>
  <c r="D22" i="8"/>
  <c r="D18" i="8"/>
  <c r="D24" i="8"/>
  <c r="G6" i="4"/>
  <c r="D19" i="4"/>
  <c r="D18" i="4"/>
  <c r="D15" i="6"/>
  <c r="D19" i="6"/>
  <c r="D23" i="6"/>
  <c r="D24" i="6"/>
  <c r="D25" i="6" s="1"/>
  <c r="D16" i="6"/>
  <c r="D20" i="6"/>
  <c r="D17" i="6"/>
  <c r="D19" i="8"/>
  <c r="D23" i="8"/>
  <c r="H5" i="4"/>
  <c r="D5" i="4"/>
  <c r="F6" i="4"/>
  <c r="H6" i="4"/>
  <c r="E16" i="4"/>
  <c r="D17" i="4"/>
  <c r="H17" i="4"/>
  <c r="D6" i="4"/>
  <c r="F5" i="4"/>
  <c r="D16" i="4"/>
  <c r="D20" i="4"/>
  <c r="E5" i="4"/>
  <c r="D15" i="4"/>
  <c r="E17" i="4"/>
  <c r="H6" i="6"/>
  <c r="G6" i="6"/>
  <c r="F6" i="6"/>
  <c r="E6" i="6"/>
  <c r="D6" i="6"/>
  <c r="H5" i="6"/>
  <c r="G5" i="6"/>
  <c r="F5" i="6"/>
  <c r="E5" i="6"/>
  <c r="H6" i="8"/>
  <c r="G6" i="8"/>
  <c r="F6" i="8"/>
  <c r="E6" i="8"/>
  <c r="D6" i="8"/>
  <c r="H5" i="8"/>
  <c r="G5" i="8"/>
  <c r="F5" i="8"/>
  <c r="E5" i="8"/>
  <c r="D5" i="8"/>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1" i="8"/>
  <c r="G21" i="8"/>
  <c r="F21" i="8"/>
  <c r="E21"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1" i="6"/>
  <c r="E22" i="6"/>
  <c r="E23" i="6"/>
  <c r="F15" i="6"/>
  <c r="F16" i="6"/>
  <c r="F17" i="6"/>
  <c r="F18" i="6"/>
  <c r="F19" i="6"/>
  <c r="F20" i="6"/>
  <c r="F21" i="6"/>
  <c r="F22" i="6"/>
  <c r="F23" i="6"/>
  <c r="G15" i="6"/>
  <c r="G16" i="6"/>
  <c r="G17" i="6"/>
  <c r="G18" i="6"/>
  <c r="G19" i="6"/>
  <c r="G20" i="6"/>
  <c r="G21" i="6"/>
  <c r="G22" i="6"/>
  <c r="G23" i="6"/>
  <c r="H15" i="6"/>
  <c r="H16" i="6"/>
  <c r="H17" i="6"/>
  <c r="H18" i="6"/>
  <c r="H19" i="6"/>
  <c r="H20" i="6"/>
  <c r="H21" i="6"/>
  <c r="H22" i="6"/>
  <c r="H23" i="6"/>
</calcChain>
</file>

<file path=xl/sharedStrings.xml><?xml version="1.0" encoding="utf-8"?>
<sst xmlns="http://schemas.openxmlformats.org/spreadsheetml/2006/main" count="96" uniqueCount="25">
  <si>
    <t>Maximum</t>
  </si>
  <si>
    <t>Mean</t>
  </si>
  <si>
    <t>Median</t>
  </si>
  <si>
    <t>Minimum</t>
  </si>
  <si>
    <t>Std deviation</t>
  </si>
  <si>
    <t>Sydney EGP</t>
  </si>
  <si>
    <t>Adelaide MAP</t>
  </si>
  <si>
    <t>Sydney MSP</t>
  </si>
  <si>
    <t>% days positive</t>
  </si>
  <si>
    <t>% days negative</t>
  </si>
  <si>
    <t>Summary statistics GJ/d</t>
  </si>
  <si>
    <t>No of days</t>
  </si>
  <si>
    <t>MOS increase</t>
  </si>
  <si>
    <t>MOS decrease</t>
  </si>
  <si>
    <t>Brisbane RBP</t>
  </si>
  <si>
    <t>Adelaide SEAGas</t>
  </si>
  <si>
    <t>Figure 2 - Distribution of daily MOS quantities</t>
  </si>
  <si>
    <t xml:space="preserve">Table 2 - Summary statistics of daily MOS quantities 
</t>
  </si>
  <si>
    <t>Table 3 - Daily MOS quantities (GJ/d)</t>
  </si>
  <si>
    <t xml:space="preserve">Figure 2 - Distribution of daily MOS quantities </t>
  </si>
  <si>
    <t>Figure 1 - Curves of daily MOS quantities</t>
  </si>
  <si>
    <t>Table 1 - Maximum MOS quantity (GJ/d)</t>
  </si>
  <si>
    <t>MOS Period: August 2022</t>
  </si>
  <si>
    <t>MOS Period: July 2022</t>
  </si>
  <si>
    <t>MOS Period: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</si>
</sst>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17" x14ac:knownFonts="1">
    <font>
      <sz val="10"/>
      <name val="Arial"/>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5">
    <xf numFmtId="0" fontId="0" fillId="0" borderId="0"/>
    <xf numFmtId="43" fontId="1" fillId="0" borderId="0" applyFont="0" applyFill="0" applyBorder="0" applyAlignment="0" applyProtection="0"/>
    <xf numFmtId="43" fontId="14" fillId="0" borderId="0" applyFont="0" applyFill="0" applyBorder="0" applyAlignment="0" applyProtection="0"/>
    <xf numFmtId="0" fontId="14" fillId="0" borderId="0"/>
    <xf numFmtId="9" fontId="1" fillId="0" borderId="0" applyFont="0" applyFill="0" applyBorder="0" applyAlignment="0" applyProtection="0"/>
  </cellStyleXfs>
  <cellXfs count="67">
    <xf numFmtId="0" fontId="0" fillId="0" borderId="0" xfId="0"/>
    <xf numFmtId="0" fontId="3" fillId="0" borderId="0" xfId="0" applyFont="1"/>
    <xf numFmtId="164" fontId="3" fillId="0" borderId="0" xfId="0" applyNumberFormat="1" applyFont="1"/>
    <xf numFmtId="0" fontId="3" fillId="0" borderId="0" xfId="0" applyFont="1" applyAlignment="1">
      <alignment wrapText="1"/>
    </xf>
    <xf numFmtId="0" fontId="3" fillId="0" borderId="0" xfId="0" applyFont="1" applyBorder="1" applyAlignment="1">
      <alignment wrapText="1"/>
    </xf>
    <xf numFmtId="164" fontId="3" fillId="0" borderId="0" xfId="0" applyNumberFormat="1" applyFont="1" applyBorder="1"/>
    <xf numFmtId="0" fontId="3" fillId="0" borderId="0" xfId="0" quotePrefix="1" applyFont="1"/>
    <xf numFmtId="1" fontId="3" fillId="0" borderId="0" xfId="0" applyNumberFormat="1" applyFont="1" applyBorder="1"/>
    <xf numFmtId="165" fontId="3" fillId="0" borderId="0" xfId="4" applyNumberFormat="1" applyFont="1" applyBorder="1"/>
    <xf numFmtId="0" fontId="3" fillId="0" borderId="0" xfId="0" applyFont="1" applyBorder="1"/>
    <xf numFmtId="0" fontId="4" fillId="0" borderId="0" xfId="0" applyFont="1" applyBorder="1" applyAlignment="1">
      <alignment horizontal="center"/>
    </xf>
    <xf numFmtId="9" fontId="3" fillId="0" borderId="0" xfId="4" applyFont="1" applyBorder="1"/>
    <xf numFmtId="9" fontId="3" fillId="0" borderId="0" xfId="4" applyFont="1" applyFill="1" applyBorder="1"/>
    <xf numFmtId="9" fontId="3" fillId="0" borderId="0" xfId="0" applyNumberFormat="1" applyFont="1"/>
    <xf numFmtId="0" fontId="6" fillId="0" borderId="0" xfId="0" applyFont="1"/>
    <xf numFmtId="2" fontId="6" fillId="0" borderId="0" xfId="0" applyNumberFormat="1" applyFont="1"/>
    <xf numFmtId="164" fontId="6" fillId="0" borderId="0" xfId="0" applyNumberFormat="1" applyFont="1"/>
    <xf numFmtId="0" fontId="5" fillId="0" borderId="0" xfId="0" applyFont="1" applyAlignment="1"/>
    <xf numFmtId="3" fontId="7" fillId="2" borderId="0" xfId="1" applyNumberFormat="1" applyFont="1" applyFill="1" applyBorder="1"/>
    <xf numFmtId="164" fontId="7" fillId="3" borderId="8" xfId="0" applyNumberFormat="1" applyFont="1" applyFill="1" applyBorder="1"/>
    <xf numFmtId="164" fontId="7" fillId="2" borderId="9" xfId="0" applyNumberFormat="1" applyFont="1" applyFill="1" applyBorder="1" applyAlignment="1">
      <alignment horizontal="center"/>
    </xf>
    <xf numFmtId="9" fontId="7" fillId="2" borderId="10" xfId="0" applyNumberFormat="1" applyFont="1" applyFill="1" applyBorder="1" applyAlignment="1">
      <alignment horizontal="center"/>
    </xf>
    <xf numFmtId="9" fontId="7" fillId="2" borderId="10" xfId="4" applyFont="1" applyFill="1" applyBorder="1" applyAlignment="1">
      <alignment horizontal="center"/>
    </xf>
    <xf numFmtId="3" fontId="7" fillId="2" borderId="11" xfId="1" applyNumberFormat="1" applyFont="1" applyFill="1" applyBorder="1"/>
    <xf numFmtId="0" fontId="9" fillId="2" borderId="7" xfId="0" applyFont="1" applyFill="1" applyBorder="1"/>
    <xf numFmtId="164" fontId="7" fillId="2" borderId="5" xfId="0" applyNumberFormat="1" applyFont="1" applyFill="1" applyBorder="1"/>
    <xf numFmtId="164" fontId="7" fillId="2" borderId="6" xfId="0" applyNumberFormat="1" applyFont="1" applyFill="1" applyBorder="1"/>
    <xf numFmtId="0" fontId="8" fillId="0" borderId="0" xfId="0" applyFont="1" applyBorder="1" applyAlignment="1">
      <alignment wrapText="1"/>
    </xf>
    <xf numFmtId="2" fontId="10" fillId="4" borderId="13" xfId="0" applyNumberFormat="1" applyFont="1" applyFill="1" applyBorder="1" applyAlignment="1">
      <alignment horizontal="center" wrapText="1"/>
    </xf>
    <xf numFmtId="2" fontId="10" fillId="4" borderId="14" xfId="0" applyNumberFormat="1" applyFont="1" applyFill="1" applyBorder="1" applyAlignment="1">
      <alignment horizontal="center" wrapText="1"/>
    </xf>
    <xf numFmtId="2" fontId="10" fillId="4" borderId="15" xfId="0" applyNumberFormat="1" applyFont="1" applyFill="1" applyBorder="1" applyAlignment="1">
      <alignment horizontal="center" wrapText="1"/>
    </xf>
    <xf numFmtId="3" fontId="7" fillId="2" borderId="5" xfId="1" applyNumberFormat="1" applyFont="1" applyFill="1" applyBorder="1"/>
    <xf numFmtId="3" fontId="7" fillId="2" borderId="12" xfId="1" applyNumberFormat="1" applyFont="1" applyFill="1" applyBorder="1"/>
    <xf numFmtId="3" fontId="7" fillId="2" borderId="16" xfId="1" applyNumberFormat="1" applyFont="1" applyFill="1" applyBorder="1"/>
    <xf numFmtId="3" fontId="7" fillId="2" borderId="7" xfId="1" applyNumberFormat="1" applyFont="1" applyFill="1" applyBorder="1"/>
    <xf numFmtId="3" fontId="7" fillId="2" borderId="17" xfId="1" applyNumberFormat="1" applyFont="1" applyFill="1" applyBorder="1"/>
    <xf numFmtId="3" fontId="7" fillId="2" borderId="6" xfId="1" applyNumberFormat="1" applyFont="1" applyFill="1" applyBorder="1"/>
    <xf numFmtId="3" fontId="7" fillId="2" borderId="18" xfId="1" applyNumberFormat="1" applyFont="1" applyFill="1" applyBorder="1"/>
    <xf numFmtId="2" fontId="10" fillId="4" borderId="0" xfId="0" applyNumberFormat="1" applyFont="1" applyFill="1" applyBorder="1" applyAlignment="1">
      <alignment horizontal="center" wrapText="1"/>
    </xf>
    <xf numFmtId="3" fontId="12" fillId="2" borderId="2" xfId="0" applyNumberFormat="1" applyFont="1" applyFill="1" applyBorder="1"/>
    <xf numFmtId="0" fontId="13" fillId="2" borderId="2" xfId="0" applyFont="1" applyFill="1" applyBorder="1"/>
    <xf numFmtId="0" fontId="3" fillId="0" borderId="0" xfId="0" applyFont="1" applyFill="1"/>
    <xf numFmtId="3" fontId="7" fillId="2" borderId="1" xfId="1" applyNumberFormat="1" applyFont="1" applyFill="1" applyBorder="1" applyAlignment="1">
      <alignment horizontal="center"/>
    </xf>
    <xf numFmtId="3" fontId="7" fillId="2" borderId="3" xfId="1" applyNumberFormat="1" applyFont="1" applyFill="1" applyBorder="1" applyAlignment="1">
      <alignment horizontal="center"/>
    </xf>
    <xf numFmtId="3" fontId="7" fillId="2" borderId="4" xfId="1" applyNumberFormat="1" applyFont="1" applyFill="1" applyBorder="1" applyAlignment="1">
      <alignment horizontal="center"/>
    </xf>
    <xf numFmtId="164" fontId="3" fillId="0" borderId="0" xfId="0" applyNumberFormat="1" applyFont="1" applyBorder="1" applyAlignment="1">
      <alignment wrapText="1"/>
    </xf>
    <xf numFmtId="9" fontId="7" fillId="2" borderId="12" xfId="4" applyFont="1" applyFill="1" applyBorder="1"/>
    <xf numFmtId="9" fontId="7" fillId="2" borderId="16" xfId="4" applyFont="1" applyFill="1" applyBorder="1"/>
    <xf numFmtId="9" fontId="7" fillId="2" borderId="11" xfId="4" applyFont="1" applyFill="1" applyBorder="1"/>
    <xf numFmtId="9" fontId="7" fillId="2" borderId="18" xfId="4" applyFont="1" applyFill="1" applyBorder="1"/>
    <xf numFmtId="0" fontId="7" fillId="3" borderId="5" xfId="0" applyFont="1" applyFill="1" applyBorder="1" applyAlignment="1">
      <alignment horizontal="center" wrapText="1"/>
    </xf>
    <xf numFmtId="0" fontId="7" fillId="3" borderId="12" xfId="0" applyFont="1" applyFill="1" applyBorder="1" applyAlignment="1">
      <alignment horizontal="center" wrapText="1"/>
    </xf>
    <xf numFmtId="0" fontId="7" fillId="3" borderId="16" xfId="0" applyFont="1" applyFill="1" applyBorder="1" applyAlignment="1">
      <alignment horizontal="center" wrapText="1"/>
    </xf>
    <xf numFmtId="9" fontId="7" fillId="2" borderId="5" xfId="4" applyFont="1" applyFill="1" applyBorder="1"/>
    <xf numFmtId="9" fontId="7" fillId="2" borderId="6" xfId="4" applyFont="1" applyFill="1" applyBorder="1"/>
    <xf numFmtId="0" fontId="15" fillId="0" borderId="0" xfId="0" applyFont="1" applyFill="1" applyBorder="1"/>
    <xf numFmtId="3" fontId="16" fillId="0" borderId="0" xfId="1" applyNumberFormat="1" applyFont="1" applyFill="1" applyBorder="1"/>
    <xf numFmtId="164" fontId="7" fillId="2" borderId="5" xfId="0" applyNumberFormat="1" applyFont="1" applyFill="1" applyBorder="1" applyAlignment="1">
      <alignment horizontal="center"/>
    </xf>
    <xf numFmtId="9" fontId="7" fillId="2" borderId="7" xfId="0" applyNumberFormat="1" applyFont="1" applyFill="1" applyBorder="1" applyAlignment="1">
      <alignment horizontal="center"/>
    </xf>
    <xf numFmtId="9" fontId="7" fillId="2" borderId="7" xfId="4" applyFont="1" applyFill="1" applyBorder="1" applyAlignment="1">
      <alignment horizontal="center"/>
    </xf>
    <xf numFmtId="164" fontId="7" fillId="2" borderId="6" xfId="0" applyNumberFormat="1" applyFont="1" applyFill="1" applyBorder="1" applyAlignment="1">
      <alignment horizontal="center"/>
    </xf>
    <xf numFmtId="0" fontId="9" fillId="2" borderId="5" xfId="0" applyFont="1" applyFill="1" applyBorder="1"/>
    <xf numFmtId="164" fontId="7" fillId="2" borderId="10" xfId="0" applyNumberFormat="1" applyFont="1" applyFill="1" applyBorder="1" applyAlignment="1">
      <alignment horizontal="center"/>
    </xf>
    <xf numFmtId="164" fontId="7" fillId="2" borderId="7" xfId="0" applyNumberFormat="1" applyFont="1" applyFill="1" applyBorder="1" applyAlignment="1">
      <alignment horizontal="center"/>
    </xf>
    <xf numFmtId="0" fontId="8" fillId="0" borderId="0" xfId="0" applyFont="1" applyBorder="1" applyAlignment="1">
      <alignment horizontal="center" wrapText="1"/>
    </xf>
    <xf numFmtId="164" fontId="11" fillId="4" borderId="19" xfId="0" applyNumberFormat="1" applyFont="1" applyFill="1" applyBorder="1" applyAlignment="1">
      <alignment horizontal="center"/>
    </xf>
    <xf numFmtId="164" fontId="11" fillId="4" borderId="0" xfId="0" applyNumberFormat="1" applyFont="1" applyFill="1" applyBorder="1" applyAlignment="1">
      <alignment horizontal="center"/>
    </xf>
  </cellXfs>
  <cellStyles count="5">
    <cellStyle name="Comma" xfId="1" builtinId="3"/>
    <cellStyle name="Comma 2" xfId="2" xr:uid="{00000000-0005-0000-0000-000001000000}"/>
    <cellStyle name="Normal" xfId="0" builtinId="0"/>
    <cellStyle name="Normal 2"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'Jun 22 Published MOS estimates'!$C$19</c:f>
              <c:strCache>
                <c:ptCount val="1"/>
                <c:pt idx="0">
                  <c:v>25%</c:v>
                </c:pt>
              </c:strCache>
            </c:strRef>
          </c:tx>
          <c:spPr>
            <a:ln w="28575">
              <a:noFill/>
            </a:ln>
          </c:spPr>
          <c:marker>
            <c:symbol val="none"/>
          </c:marker>
          <c:cat>
            <c:strRef>
              <c:f>'Jun 22 Published MOS estimates'!$D$4:$H$4</c:f>
              <c:strCache>
                <c:ptCount val="5"/>
                <c:pt idx="0">
                  <c:v>Sydney MSP</c:v>
                </c:pt>
                <c:pt idx="1">
                  <c:v>Sydney EGP</c:v>
                </c:pt>
                <c:pt idx="2">
                  <c:v>Adelaide MAP</c:v>
                </c:pt>
                <c:pt idx="3">
                  <c:v>Adelaide SEAGas</c:v>
                </c:pt>
                <c:pt idx="4">
                  <c:v>Brisbane RBP</c:v>
                </c:pt>
              </c:strCache>
            </c:strRef>
          </c:cat>
          <c:val>
            <c:numRef>
              <c:f>'Jun 22 Published MOS estimates'!$D$19:$H$19</c:f>
              <c:numCache>
                <c:formatCode>#,##0</c:formatCode>
                <c:ptCount val="5"/>
                <c:pt idx="0">
                  <c:v>-8867.75</c:v>
                </c:pt>
                <c:pt idx="1">
                  <c:v>5346.7190225000004</c:v>
                </c:pt>
                <c:pt idx="2">
                  <c:v>-2114.75</c:v>
                </c:pt>
                <c:pt idx="3">
                  <c:v>23</c:v>
                </c:pt>
                <c:pt idx="4">
                  <c:v>-1520.25</c:v>
                </c:pt>
              </c:numCache>
            </c:numRef>
          </c:val>
          <c:smooth val="0"/>
          <c:extLst>
            <c:ext xmlns:c16="http://schemas.microsoft.com/office/drawing/2014/chart" uri="{C3380CC4-5D6E-409C-BE32-E72D297353CC}">
              <c16:uniqueId val="{00000000-19B8-4C34-A3F7-D1248307263F}"/>
            </c:ext>
          </c:extLst>
        </c:ser>
        <c:ser>
          <c:idx val="1"/>
          <c:order val="1"/>
          <c:tx>
            <c:strRef>
              <c:f>'Jun 22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'Jun 22 Published MOS estimates'!$D$4:$H$4</c:f>
              <c:strCache>
                <c:ptCount val="5"/>
                <c:pt idx="0">
                  <c:v>Sydney MSP</c:v>
                </c:pt>
                <c:pt idx="1">
                  <c:v>Sydney EGP</c:v>
                </c:pt>
                <c:pt idx="2">
                  <c:v>Adelaide MAP</c:v>
                </c:pt>
                <c:pt idx="3">
                  <c:v>Adelaide SEAGas</c:v>
                </c:pt>
                <c:pt idx="4">
                  <c:v>Brisbane RBP</c:v>
                </c:pt>
              </c:strCache>
            </c:strRef>
          </c:cat>
          <c:val>
            <c:numRef>
              <c:f>'Jun 22 Published MOS estimates'!$D$20:$H$20</c:f>
              <c:numCache>
                <c:formatCode>#,##0</c:formatCode>
                <c:ptCount val="5"/>
                <c:pt idx="0">
                  <c:v>-14728.9</c:v>
                </c:pt>
                <c:pt idx="1">
                  <c:v>4126.5985625000003</c:v>
                </c:pt>
                <c:pt idx="2">
                  <c:v>-4947.25</c:v>
                </c:pt>
                <c:pt idx="3">
                  <c:v>-1272.3999999999999</c:v>
                </c:pt>
                <c:pt idx="4">
                  <c:v>-2831.5499999999997</c:v>
                </c:pt>
              </c:numCache>
            </c:numRef>
          </c:val>
          <c:smooth val="0"/>
          <c:extLst>
            <c:ext xmlns:c16="http://schemas.microsoft.com/office/drawing/2014/chart" uri="{C3380CC4-5D6E-409C-BE32-E72D297353CC}">
              <c16:uniqueId val="{00000001-19B8-4C34-A3F7-D1248307263F}"/>
            </c:ext>
          </c:extLst>
        </c:ser>
        <c:ser>
          <c:idx val="2"/>
          <c:order val="2"/>
          <c:tx>
            <c:strRef>
              <c:f>'Jun 22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'Jun 22 Published MOS estimates'!$D$4:$H$4</c:f>
              <c:strCache>
                <c:ptCount val="5"/>
                <c:pt idx="0">
                  <c:v>Sydney MSP</c:v>
                </c:pt>
                <c:pt idx="1">
                  <c:v>Sydney EGP</c:v>
                </c:pt>
                <c:pt idx="2">
                  <c:v>Adelaide MAP</c:v>
                </c:pt>
                <c:pt idx="3">
                  <c:v>Adelaide SEAGas</c:v>
                </c:pt>
                <c:pt idx="4">
                  <c:v>Brisbane RBP</c:v>
                </c:pt>
              </c:strCache>
            </c:strRef>
          </c:cat>
          <c:val>
            <c:numRef>
              <c:f>'Jun 22 Published MOS estimates'!$D$21:$H$21</c:f>
              <c:numCache>
                <c:formatCode>#,##0</c:formatCode>
                <c:ptCount val="5"/>
                <c:pt idx="0">
                  <c:v>-24933</c:v>
                </c:pt>
                <c:pt idx="1">
                  <c:v>-4167.6138000000001</c:v>
                </c:pt>
                <c:pt idx="2">
                  <c:v>-8687</c:v>
                </c:pt>
                <c:pt idx="3">
                  <c:v>-6564</c:v>
                </c:pt>
                <c:pt idx="4">
                  <c:v>-9692</c:v>
                </c:pt>
              </c:numCache>
            </c:numRef>
          </c:val>
          <c:smooth val="0"/>
          <c:extLst>
            <c:ext xmlns:c16="http://schemas.microsoft.com/office/drawing/2014/chart" uri="{C3380CC4-5D6E-409C-BE32-E72D297353CC}">
              <c16:uniqueId val="{00000002-19B8-4C34-A3F7-D1248307263F}"/>
            </c:ext>
          </c:extLst>
        </c:ser>
        <c:ser>
          <c:idx val="3"/>
          <c:order val="3"/>
          <c:tx>
            <c:strRef>
              <c:f>'Jun 22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'Jun 22 Published MOS estimates'!$D$4:$H$4</c:f>
              <c:strCache>
                <c:ptCount val="5"/>
                <c:pt idx="0">
                  <c:v>Sydney MSP</c:v>
                </c:pt>
                <c:pt idx="1">
                  <c:v>Sydney EGP</c:v>
                </c:pt>
                <c:pt idx="2">
                  <c:v>Adelaide MAP</c:v>
                </c:pt>
                <c:pt idx="3">
                  <c:v>Adelaide SEAGas</c:v>
                </c:pt>
                <c:pt idx="4">
                  <c:v>Brisbane RBP</c:v>
                </c:pt>
              </c:strCache>
            </c:strRef>
          </c:cat>
          <c:val>
            <c:numRef>
              <c:f>'Jun 22 Published MOS estimates'!$D$22:$H$22</c:f>
              <c:numCache>
                <c:formatCode>#,##0</c:formatCode>
                <c:ptCount val="5"/>
                <c:pt idx="0">
                  <c:v>-3919.7</c:v>
                </c:pt>
                <c:pt idx="1">
                  <c:v>6370.7890156666681</c:v>
                </c:pt>
                <c:pt idx="2">
                  <c:v>69.099999999999994</c:v>
                </c:pt>
                <c:pt idx="3">
                  <c:v>-254.36666666666667</c:v>
                </c:pt>
                <c:pt idx="4">
                  <c:v>-111.73333333333333</c:v>
                </c:pt>
              </c:numCache>
            </c:numRef>
          </c:val>
          <c:smooth val="0"/>
          <c:extLst>
            <c:ext xmlns:c16="http://schemas.microsoft.com/office/drawing/2014/chart" uri="{C3380CC4-5D6E-409C-BE32-E72D297353CC}">
              <c16:uniqueId val="{00000003-19B8-4C34-A3F7-D1248307263F}"/>
            </c:ext>
          </c:extLst>
        </c:ser>
        <c:ser>
          <c:idx val="4"/>
          <c:order val="4"/>
          <c:tx>
            <c:strRef>
              <c:f>'Jun 22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'Jun 22 Published MOS estimates'!$D$4:$H$4</c:f>
              <c:strCache>
                <c:ptCount val="5"/>
                <c:pt idx="0">
                  <c:v>Sydney MSP</c:v>
                </c:pt>
                <c:pt idx="1">
                  <c:v>Sydney EGP</c:v>
                </c:pt>
                <c:pt idx="2">
                  <c:v>Adelaide MAP</c:v>
                </c:pt>
                <c:pt idx="3">
                  <c:v>Adelaide SEAGas</c:v>
                </c:pt>
                <c:pt idx="4">
                  <c:v>Brisbane RBP</c:v>
                </c:pt>
              </c:strCache>
            </c:strRef>
          </c:cat>
          <c:val>
            <c:numRef>
              <c:f>'Jun 22 Published MOS estimates'!$D$26:$H$26</c:f>
              <c:numCache>
                <c:formatCode>#,##0</c:formatCode>
                <c:ptCount val="5"/>
                <c:pt idx="0">
                  <c:v>-4373</c:v>
                </c:pt>
                <c:pt idx="1">
                  <c:v>6290.211585</c:v>
                </c:pt>
                <c:pt idx="2">
                  <c:v>-499</c:v>
                </c:pt>
                <c:pt idx="3">
                  <c:v>46</c:v>
                </c:pt>
                <c:pt idx="4">
                  <c:v>-319</c:v>
                </c:pt>
              </c:numCache>
            </c:numRef>
          </c:val>
          <c:smooth val="0"/>
          <c:extLst>
            <c:ext xmlns:c16="http://schemas.microsoft.com/office/drawing/2014/chart" uri="{C3380CC4-5D6E-409C-BE32-E72D297353CC}">
              <c16:uniqueId val="{00000004-19B8-4C34-A3F7-D1248307263F}"/>
            </c:ext>
          </c:extLst>
        </c:ser>
        <c:ser>
          <c:idx val="5"/>
          <c:order val="5"/>
          <c:tx>
            <c:strRef>
              <c:f>'Jun 22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'Jun 22 Published MOS estimates'!$D$4:$H$4</c:f>
              <c:strCache>
                <c:ptCount val="5"/>
                <c:pt idx="0">
                  <c:v>Sydney MSP</c:v>
                </c:pt>
                <c:pt idx="1">
                  <c:v>Sydney EGP</c:v>
                </c:pt>
                <c:pt idx="2">
                  <c:v>Adelaide MAP</c:v>
                </c:pt>
                <c:pt idx="3">
                  <c:v>Adelaide SEAGas</c:v>
                </c:pt>
                <c:pt idx="4">
                  <c:v>Brisbane RBP</c:v>
                </c:pt>
              </c:strCache>
            </c:strRef>
          </c:cat>
          <c:val>
            <c:numRef>
              <c:f>'Jun 22 Published MOS estimates'!$D$15:$H$15</c:f>
              <c:numCache>
                <c:formatCode>#,##0</c:formatCode>
                <c:ptCount val="5"/>
                <c:pt idx="0">
                  <c:v>18508</c:v>
                </c:pt>
                <c:pt idx="1">
                  <c:v>15142.657359999999</c:v>
                </c:pt>
                <c:pt idx="2">
                  <c:v>15569</c:v>
                </c:pt>
                <c:pt idx="3">
                  <c:v>205</c:v>
                </c:pt>
                <c:pt idx="4">
                  <c:v>6965</c:v>
                </c:pt>
              </c:numCache>
            </c:numRef>
          </c:val>
          <c:smooth val="0"/>
          <c:extLst>
            <c:ext xmlns:c16="http://schemas.microsoft.com/office/drawing/2014/chart" uri="{C3380CC4-5D6E-409C-BE32-E72D297353CC}">
              <c16:uniqueId val="{00000005-19B8-4C34-A3F7-D1248307263F}"/>
            </c:ext>
          </c:extLst>
        </c:ser>
        <c:ser>
          <c:idx val="10"/>
          <c:order val="6"/>
          <c:tx>
            <c:strRef>
              <c:f>'Jun 22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'Jun 22 Published MOS estimates'!$D$4:$H$4</c:f>
              <c:strCache>
                <c:ptCount val="5"/>
                <c:pt idx="0">
                  <c:v>Sydney MSP</c:v>
                </c:pt>
                <c:pt idx="1">
                  <c:v>Sydney EGP</c:v>
                </c:pt>
                <c:pt idx="2">
                  <c:v>Adelaide MAP</c:v>
                </c:pt>
                <c:pt idx="3">
                  <c:v>Adelaide SEAGas</c:v>
                </c:pt>
                <c:pt idx="4">
                  <c:v>Brisbane RBP</c:v>
                </c:pt>
              </c:strCache>
            </c:strRef>
          </c:cat>
          <c:val>
            <c:numRef>
              <c:f>'Jun 22 Published MOS estimates'!$D$16:$H$16</c:f>
              <c:numCache>
                <c:formatCode>#,##0</c:formatCode>
                <c:ptCount val="5"/>
                <c:pt idx="0">
                  <c:v>10362.449999999992</c:v>
                </c:pt>
                <c:pt idx="1">
                  <c:v>9825.7500694999962</c:v>
                </c:pt>
                <c:pt idx="2">
                  <c:v>6110.549999999992</c:v>
                </c:pt>
                <c:pt idx="3">
                  <c:v>103.34999999999995</c:v>
                </c:pt>
                <c:pt idx="4">
                  <c:v>4481.0499999999965</c:v>
                </c:pt>
              </c:numCache>
            </c:numRef>
          </c:val>
          <c:smooth val="0"/>
          <c:extLst>
            <c:ext xmlns:c16="http://schemas.microsoft.com/office/drawing/2014/chart" uri="{C3380CC4-5D6E-409C-BE32-E72D297353CC}">
              <c16:uniqueId val="{00000006-19B8-4C34-A3F7-D1248307263F}"/>
            </c:ext>
          </c:extLst>
        </c:ser>
        <c:ser>
          <c:idx val="11"/>
          <c:order val="7"/>
          <c:tx>
            <c:strRef>
              <c:f>'Jun 22 Published MOS estimates'!$C$17</c:f>
              <c:strCache>
                <c:ptCount val="1"/>
                <c:pt idx="0">
                  <c:v>75%</c:v>
                </c:pt>
              </c:strCache>
            </c:strRef>
          </c:tx>
          <c:spPr>
            <a:ln w="28575">
              <a:noFill/>
            </a:ln>
          </c:spPr>
          <c:marker>
            <c:symbol val="none"/>
          </c:marker>
          <c:cat>
            <c:strRef>
              <c:f>'Jun 22 Published MOS estimates'!$D$4:$H$4</c:f>
              <c:strCache>
                <c:ptCount val="5"/>
                <c:pt idx="0">
                  <c:v>Sydney MSP</c:v>
                </c:pt>
                <c:pt idx="1">
                  <c:v>Sydney EGP</c:v>
                </c:pt>
                <c:pt idx="2">
                  <c:v>Adelaide MAP</c:v>
                </c:pt>
                <c:pt idx="3">
                  <c:v>Adelaide SEAGas</c:v>
                </c:pt>
                <c:pt idx="4">
                  <c:v>Brisbane RBP</c:v>
                </c:pt>
              </c:strCache>
            </c:strRef>
          </c:cat>
          <c:val>
            <c:numRef>
              <c:f>'Jun 22 Published MOS estimates'!$D$17:$H$17</c:f>
              <c:numCache>
                <c:formatCode>#,##0</c:formatCode>
                <c:ptCount val="5"/>
                <c:pt idx="0">
                  <c:v>98</c:v>
                </c:pt>
                <c:pt idx="1">
                  <c:v>7280.7350875000002</c:v>
                </c:pt>
                <c:pt idx="2">
                  <c:v>1594.25</c:v>
                </c:pt>
                <c:pt idx="3">
                  <c:v>68.5</c:v>
                </c:pt>
                <c:pt idx="4">
                  <c:v>1136.5</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'Jun 22 Published MOS estimates'!$K$4</c:f>
              <c:strCache>
                <c:ptCount val="1"/>
                <c:pt idx="0">
                  <c:v>Sydney MSP</c:v>
                </c:pt>
              </c:strCache>
            </c:strRef>
          </c:tx>
          <c:spPr>
            <a:ln w="25400">
              <a:solidFill>
                <a:srgbClr val="00FFFF"/>
              </a:solidFill>
              <a:prstDash val="solid"/>
            </a:ln>
          </c:spPr>
          <c:marker>
            <c:symbol val="none"/>
          </c:marker>
          <c:val>
            <c:numRef>
              <c:f>'Jun 22 Published MOS estimates'!$K$5:$K$35</c:f>
              <c:numCache>
                <c:formatCode>#,##0</c:formatCode>
                <c:ptCount val="31"/>
                <c:pt idx="0">
                  <c:v>18508</c:v>
                </c:pt>
                <c:pt idx="1">
                  <c:v>11730</c:v>
                </c:pt>
                <c:pt idx="2">
                  <c:v>8691</c:v>
                </c:pt>
                <c:pt idx="3">
                  <c:v>7466</c:v>
                </c:pt>
                <c:pt idx="4">
                  <c:v>4990</c:v>
                </c:pt>
                <c:pt idx="5">
                  <c:v>2656</c:v>
                </c:pt>
                <c:pt idx="6">
                  <c:v>1091</c:v>
                </c:pt>
                <c:pt idx="7">
                  <c:v>193</c:v>
                </c:pt>
                <c:pt idx="8">
                  <c:v>-187</c:v>
                </c:pt>
                <c:pt idx="9">
                  <c:v>-1433</c:v>
                </c:pt>
                <c:pt idx="10">
                  <c:v>-2095</c:v>
                </c:pt>
                <c:pt idx="11">
                  <c:v>-2506</c:v>
                </c:pt>
                <c:pt idx="12">
                  <c:v>-3045</c:v>
                </c:pt>
                <c:pt idx="13">
                  <c:v>-3605</c:v>
                </c:pt>
                <c:pt idx="14">
                  <c:v>-4093</c:v>
                </c:pt>
                <c:pt idx="15">
                  <c:v>-4653</c:v>
                </c:pt>
                <c:pt idx="16">
                  <c:v>-5286</c:v>
                </c:pt>
                <c:pt idx="17">
                  <c:v>-6917</c:v>
                </c:pt>
                <c:pt idx="18">
                  <c:v>-7246</c:v>
                </c:pt>
                <c:pt idx="19">
                  <c:v>-7580</c:v>
                </c:pt>
                <c:pt idx="20">
                  <c:v>-8222</c:v>
                </c:pt>
                <c:pt idx="21">
                  <c:v>-8549</c:v>
                </c:pt>
                <c:pt idx="22">
                  <c:v>-8974</c:v>
                </c:pt>
                <c:pt idx="23">
                  <c:v>-9906</c:v>
                </c:pt>
                <c:pt idx="24">
                  <c:v>-10384</c:v>
                </c:pt>
                <c:pt idx="25">
                  <c:v>-11749</c:v>
                </c:pt>
                <c:pt idx="26">
                  <c:v>-12305</c:v>
                </c:pt>
                <c:pt idx="27">
                  <c:v>-13575</c:v>
                </c:pt>
                <c:pt idx="28">
                  <c:v>-15673</c:v>
                </c:pt>
                <c:pt idx="29">
                  <c:v>-24933</c:v>
                </c:pt>
              </c:numCache>
            </c:numRef>
          </c:val>
          <c:smooth val="1"/>
          <c:extLst>
            <c:ext xmlns:c16="http://schemas.microsoft.com/office/drawing/2014/chart" uri="{C3380CC4-5D6E-409C-BE32-E72D297353CC}">
              <c16:uniqueId val="{00000000-5753-48B0-876B-518DDA461ADA}"/>
            </c:ext>
          </c:extLst>
        </c:ser>
        <c:ser>
          <c:idx val="1"/>
          <c:order val="1"/>
          <c:tx>
            <c:strRef>
              <c:f>'Jun 22 Published MOS estimates'!$L$4</c:f>
              <c:strCache>
                <c:ptCount val="1"/>
                <c:pt idx="0">
                  <c:v>Sydney EGP</c:v>
                </c:pt>
              </c:strCache>
            </c:strRef>
          </c:tx>
          <c:spPr>
            <a:ln w="25400">
              <a:solidFill>
                <a:srgbClr val="0000FF"/>
              </a:solidFill>
              <a:prstDash val="solid"/>
            </a:ln>
          </c:spPr>
          <c:marker>
            <c:symbol val="none"/>
          </c:marker>
          <c:val>
            <c:numRef>
              <c:f>'Jun 22 Published MOS estimates'!$L$5:$L$35</c:f>
              <c:numCache>
                <c:formatCode>#,##0</c:formatCode>
                <c:ptCount val="31"/>
                <c:pt idx="0">
                  <c:v>15142.657359999999</c:v>
                </c:pt>
                <c:pt idx="1">
                  <c:v>10349.000029999999</c:v>
                </c:pt>
                <c:pt idx="2">
                  <c:v>9186.2223400000003</c:v>
                </c:pt>
                <c:pt idx="3">
                  <c:v>8620.00857</c:v>
                </c:pt>
                <c:pt idx="4">
                  <c:v>7990.8379800000002</c:v>
                </c:pt>
                <c:pt idx="5">
                  <c:v>7605.9998500000002</c:v>
                </c:pt>
                <c:pt idx="6">
                  <c:v>7498.5964199999999</c:v>
                </c:pt>
                <c:pt idx="7">
                  <c:v>7309.0002800000002</c:v>
                </c:pt>
                <c:pt idx="8">
                  <c:v>7195.9395100000002</c:v>
                </c:pt>
                <c:pt idx="9">
                  <c:v>7049.0000700000001</c:v>
                </c:pt>
                <c:pt idx="10">
                  <c:v>6724.9998100000003</c:v>
                </c:pt>
                <c:pt idx="11">
                  <c:v>6649.4286499999998</c:v>
                </c:pt>
                <c:pt idx="12">
                  <c:v>6498.0005099999998</c:v>
                </c:pt>
                <c:pt idx="13">
                  <c:v>6408.3438399999995</c:v>
                </c:pt>
                <c:pt idx="14">
                  <c:v>6319.1401500000002</c:v>
                </c:pt>
                <c:pt idx="15">
                  <c:v>6261.2830199999999</c:v>
                </c:pt>
                <c:pt idx="16">
                  <c:v>6184.1760199999999</c:v>
                </c:pt>
                <c:pt idx="17">
                  <c:v>6089.2488199999998</c:v>
                </c:pt>
                <c:pt idx="18">
                  <c:v>5978.9995699999999</c:v>
                </c:pt>
                <c:pt idx="19">
                  <c:v>5870.3841899999998</c:v>
                </c:pt>
                <c:pt idx="20">
                  <c:v>5751.4111999999996</c:v>
                </c:pt>
                <c:pt idx="21">
                  <c:v>5564.0002999999997</c:v>
                </c:pt>
                <c:pt idx="22">
                  <c:v>5274.2919300000003</c:v>
                </c:pt>
                <c:pt idx="23">
                  <c:v>5243.9897600000004</c:v>
                </c:pt>
                <c:pt idx="24">
                  <c:v>4960.5490799999998</c:v>
                </c:pt>
                <c:pt idx="25">
                  <c:v>4712.9997000000003</c:v>
                </c:pt>
                <c:pt idx="26">
                  <c:v>4567.0006199999998</c:v>
                </c:pt>
                <c:pt idx="27">
                  <c:v>4305.7751699999999</c:v>
                </c:pt>
                <c:pt idx="28">
                  <c:v>3979.9995199999998</c:v>
                </c:pt>
                <c:pt idx="29">
                  <c:v>-4167.6138000000001</c:v>
                </c:pt>
              </c:numCache>
            </c:numRef>
          </c:val>
          <c:smooth val="1"/>
          <c:extLst>
            <c:ext xmlns:c16="http://schemas.microsoft.com/office/drawing/2014/chart" uri="{C3380CC4-5D6E-409C-BE32-E72D297353CC}">
              <c16:uniqueId val="{00000001-5753-48B0-876B-518DDA461ADA}"/>
            </c:ext>
          </c:extLst>
        </c:ser>
        <c:ser>
          <c:idx val="2"/>
          <c:order val="2"/>
          <c:tx>
            <c:strRef>
              <c:f>'Jun 22 Published MOS estimates'!$M$4</c:f>
              <c:strCache>
                <c:ptCount val="1"/>
                <c:pt idx="0">
                  <c:v>Adelaide MAP</c:v>
                </c:pt>
              </c:strCache>
            </c:strRef>
          </c:tx>
          <c:spPr>
            <a:ln w="25400">
              <a:solidFill>
                <a:srgbClr val="FFC322"/>
              </a:solidFill>
              <a:prstDash val="solid"/>
            </a:ln>
          </c:spPr>
          <c:marker>
            <c:symbol val="none"/>
          </c:marker>
          <c:val>
            <c:numRef>
              <c:f>'Jun 22 Published MOS estimates'!$M$5:$M$35</c:f>
              <c:numCache>
                <c:formatCode>#,##0</c:formatCode>
                <c:ptCount val="31"/>
                <c:pt idx="0">
                  <c:v>15569</c:v>
                </c:pt>
                <c:pt idx="1">
                  <c:v>7407</c:v>
                </c:pt>
                <c:pt idx="2">
                  <c:v>4526</c:v>
                </c:pt>
                <c:pt idx="3">
                  <c:v>3770</c:v>
                </c:pt>
                <c:pt idx="4">
                  <c:v>3287</c:v>
                </c:pt>
                <c:pt idx="5">
                  <c:v>2525</c:v>
                </c:pt>
                <c:pt idx="6">
                  <c:v>2216</c:v>
                </c:pt>
                <c:pt idx="7">
                  <c:v>1652</c:v>
                </c:pt>
                <c:pt idx="8">
                  <c:v>1421</c:v>
                </c:pt>
                <c:pt idx="9">
                  <c:v>956</c:v>
                </c:pt>
                <c:pt idx="10">
                  <c:v>718</c:v>
                </c:pt>
                <c:pt idx="11">
                  <c:v>461</c:v>
                </c:pt>
                <c:pt idx="12">
                  <c:v>296</c:v>
                </c:pt>
                <c:pt idx="13">
                  <c:v>-19</c:v>
                </c:pt>
                <c:pt idx="14">
                  <c:v>-314</c:v>
                </c:pt>
                <c:pt idx="15">
                  <c:v>-684</c:v>
                </c:pt>
                <c:pt idx="16">
                  <c:v>-915</c:v>
                </c:pt>
                <c:pt idx="17">
                  <c:v>-1054</c:v>
                </c:pt>
                <c:pt idx="18">
                  <c:v>-1330</c:v>
                </c:pt>
                <c:pt idx="19">
                  <c:v>-1457</c:v>
                </c:pt>
                <c:pt idx="20">
                  <c:v>-1594</c:v>
                </c:pt>
                <c:pt idx="21">
                  <c:v>-1835</c:v>
                </c:pt>
                <c:pt idx="22">
                  <c:v>-2208</c:v>
                </c:pt>
                <c:pt idx="23">
                  <c:v>-2420</c:v>
                </c:pt>
                <c:pt idx="24">
                  <c:v>-2949</c:v>
                </c:pt>
                <c:pt idx="25">
                  <c:v>-3527</c:v>
                </c:pt>
                <c:pt idx="26">
                  <c:v>-3917</c:v>
                </c:pt>
                <c:pt idx="27">
                  <c:v>-4543</c:v>
                </c:pt>
                <c:pt idx="28">
                  <c:v>-5278</c:v>
                </c:pt>
                <c:pt idx="29">
                  <c:v>-8687</c:v>
                </c:pt>
              </c:numCache>
            </c:numRef>
          </c:val>
          <c:smooth val="1"/>
          <c:extLst>
            <c:ext xmlns:c16="http://schemas.microsoft.com/office/drawing/2014/chart" uri="{C3380CC4-5D6E-409C-BE32-E72D297353CC}">
              <c16:uniqueId val="{00000002-5753-48B0-876B-518DDA461ADA}"/>
            </c:ext>
          </c:extLst>
        </c:ser>
        <c:ser>
          <c:idx val="3"/>
          <c:order val="3"/>
          <c:tx>
            <c:strRef>
              <c:f>'Jun 22 Published MOS estimates'!$N$4</c:f>
              <c:strCache>
                <c:ptCount val="1"/>
                <c:pt idx="0">
                  <c:v>Adelaide SEAGas</c:v>
                </c:pt>
              </c:strCache>
            </c:strRef>
          </c:tx>
          <c:spPr>
            <a:ln w="25400">
              <a:solidFill>
                <a:srgbClr val="FF6600"/>
              </a:solidFill>
              <a:prstDash val="solid"/>
            </a:ln>
          </c:spPr>
          <c:marker>
            <c:symbol val="none"/>
          </c:marker>
          <c:val>
            <c:numRef>
              <c:f>'Jun 22 Published MOS estimates'!$N$5:$N$35</c:f>
              <c:numCache>
                <c:formatCode>#,##0</c:formatCode>
                <c:ptCount val="31"/>
                <c:pt idx="0">
                  <c:v>205</c:v>
                </c:pt>
                <c:pt idx="1">
                  <c:v>111</c:v>
                </c:pt>
                <c:pt idx="2">
                  <c:v>94</c:v>
                </c:pt>
                <c:pt idx="3">
                  <c:v>86</c:v>
                </c:pt>
                <c:pt idx="4">
                  <c:v>81</c:v>
                </c:pt>
                <c:pt idx="5">
                  <c:v>76</c:v>
                </c:pt>
                <c:pt idx="6">
                  <c:v>70</c:v>
                </c:pt>
                <c:pt idx="7">
                  <c:v>69</c:v>
                </c:pt>
                <c:pt idx="8">
                  <c:v>67</c:v>
                </c:pt>
                <c:pt idx="9">
                  <c:v>62</c:v>
                </c:pt>
                <c:pt idx="10">
                  <c:v>55</c:v>
                </c:pt>
                <c:pt idx="11">
                  <c:v>54</c:v>
                </c:pt>
                <c:pt idx="12">
                  <c:v>52</c:v>
                </c:pt>
                <c:pt idx="13">
                  <c:v>50</c:v>
                </c:pt>
                <c:pt idx="14">
                  <c:v>47</c:v>
                </c:pt>
                <c:pt idx="15">
                  <c:v>45</c:v>
                </c:pt>
                <c:pt idx="16">
                  <c:v>44</c:v>
                </c:pt>
                <c:pt idx="17">
                  <c:v>41</c:v>
                </c:pt>
                <c:pt idx="18">
                  <c:v>36</c:v>
                </c:pt>
                <c:pt idx="19">
                  <c:v>34</c:v>
                </c:pt>
                <c:pt idx="20">
                  <c:v>31</c:v>
                </c:pt>
                <c:pt idx="21">
                  <c:v>26</c:v>
                </c:pt>
                <c:pt idx="22">
                  <c:v>22</c:v>
                </c:pt>
                <c:pt idx="23">
                  <c:v>20</c:v>
                </c:pt>
                <c:pt idx="24">
                  <c:v>18</c:v>
                </c:pt>
                <c:pt idx="25">
                  <c:v>10</c:v>
                </c:pt>
                <c:pt idx="26">
                  <c:v>-63</c:v>
                </c:pt>
                <c:pt idx="27">
                  <c:v>-1081</c:v>
                </c:pt>
                <c:pt idx="28">
                  <c:v>-1429</c:v>
                </c:pt>
                <c:pt idx="29">
                  <c:v>-6564</c:v>
                </c:pt>
              </c:numCache>
            </c:numRef>
          </c:val>
          <c:smooth val="1"/>
          <c:extLst>
            <c:ext xmlns:c16="http://schemas.microsoft.com/office/drawing/2014/chart" uri="{C3380CC4-5D6E-409C-BE32-E72D297353CC}">
              <c16:uniqueId val="{00000003-5753-48B0-876B-518DDA461ADA}"/>
            </c:ext>
          </c:extLst>
        </c:ser>
        <c:ser>
          <c:idx val="4"/>
          <c:order val="4"/>
          <c:tx>
            <c:strRef>
              <c:f>'Jun 22 Published MOS estimates'!$O$4</c:f>
              <c:strCache>
                <c:ptCount val="1"/>
                <c:pt idx="0">
                  <c:v>Brisbane RBP</c:v>
                </c:pt>
              </c:strCache>
            </c:strRef>
          </c:tx>
          <c:marker>
            <c:symbol val="none"/>
          </c:marker>
          <c:val>
            <c:numRef>
              <c:f>'Jun 22 Published MOS estimates'!$O$5:$O$35</c:f>
              <c:numCache>
                <c:formatCode>#,##0</c:formatCode>
                <c:ptCount val="31"/>
                <c:pt idx="0">
                  <c:v>6965</c:v>
                </c:pt>
                <c:pt idx="1">
                  <c:v>5017</c:v>
                </c:pt>
                <c:pt idx="2">
                  <c:v>3826</c:v>
                </c:pt>
                <c:pt idx="3">
                  <c:v>3155</c:v>
                </c:pt>
                <c:pt idx="4">
                  <c:v>2574</c:v>
                </c:pt>
                <c:pt idx="5">
                  <c:v>2006</c:v>
                </c:pt>
                <c:pt idx="6">
                  <c:v>1483</c:v>
                </c:pt>
                <c:pt idx="7">
                  <c:v>1236</c:v>
                </c:pt>
                <c:pt idx="8">
                  <c:v>838</c:v>
                </c:pt>
                <c:pt idx="9">
                  <c:v>617</c:v>
                </c:pt>
                <c:pt idx="10">
                  <c:v>529</c:v>
                </c:pt>
                <c:pt idx="11">
                  <c:v>286</c:v>
                </c:pt>
                <c:pt idx="12">
                  <c:v>82</c:v>
                </c:pt>
                <c:pt idx="13">
                  <c:v>-122</c:v>
                </c:pt>
                <c:pt idx="14">
                  <c:v>-252</c:v>
                </c:pt>
                <c:pt idx="15">
                  <c:v>-386</c:v>
                </c:pt>
                <c:pt idx="16">
                  <c:v>-628</c:v>
                </c:pt>
                <c:pt idx="17">
                  <c:v>-856</c:v>
                </c:pt>
                <c:pt idx="18">
                  <c:v>-1015</c:v>
                </c:pt>
                <c:pt idx="19">
                  <c:v>-1222</c:v>
                </c:pt>
                <c:pt idx="20">
                  <c:v>-1264</c:v>
                </c:pt>
                <c:pt idx="21">
                  <c:v>-1443</c:v>
                </c:pt>
                <c:pt idx="22">
                  <c:v>-1546</c:v>
                </c:pt>
                <c:pt idx="23">
                  <c:v>-1751</c:v>
                </c:pt>
                <c:pt idx="24">
                  <c:v>-1854</c:v>
                </c:pt>
                <c:pt idx="25">
                  <c:v>-2036</c:v>
                </c:pt>
                <c:pt idx="26">
                  <c:v>-2306</c:v>
                </c:pt>
                <c:pt idx="27">
                  <c:v>-2446</c:v>
                </c:pt>
                <c:pt idx="28">
                  <c:v>-3147</c:v>
                </c:pt>
                <c:pt idx="29">
                  <c:v>-9692</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'Jul 22 Published MOS estimates'!$C$19</c:f>
              <c:strCache>
                <c:ptCount val="1"/>
                <c:pt idx="0">
                  <c:v>25%</c:v>
                </c:pt>
              </c:strCache>
            </c:strRef>
          </c:tx>
          <c:spPr>
            <a:ln w="28575">
              <a:noFill/>
            </a:ln>
          </c:spPr>
          <c:marker>
            <c:symbol val="none"/>
          </c:marker>
          <c:cat>
            <c:strRef>
              <c:f>'Jul 22 Published MOS estimates'!$D$4:$H$4</c:f>
              <c:strCache>
                <c:ptCount val="5"/>
                <c:pt idx="0">
                  <c:v>Sydney MSP</c:v>
                </c:pt>
                <c:pt idx="1">
                  <c:v>Sydney EGP</c:v>
                </c:pt>
                <c:pt idx="2">
                  <c:v>Adelaide MAP</c:v>
                </c:pt>
                <c:pt idx="3">
                  <c:v>Adelaide SEAGas</c:v>
                </c:pt>
                <c:pt idx="4">
                  <c:v>Brisbane RBP</c:v>
                </c:pt>
              </c:strCache>
            </c:strRef>
          </c:cat>
          <c:val>
            <c:numRef>
              <c:f>'Jul 22 Published MOS estimates'!$D$19:$H$19</c:f>
              <c:numCache>
                <c:formatCode>#,##0</c:formatCode>
                <c:ptCount val="5"/>
                <c:pt idx="0">
                  <c:v>-12298.5</c:v>
                </c:pt>
                <c:pt idx="1">
                  <c:v>5202.7378100000005</c:v>
                </c:pt>
                <c:pt idx="2">
                  <c:v>-2056</c:v>
                </c:pt>
                <c:pt idx="3">
                  <c:v>-4.5</c:v>
                </c:pt>
                <c:pt idx="4">
                  <c:v>-845</c:v>
                </c:pt>
              </c:numCache>
            </c:numRef>
          </c:val>
          <c:smooth val="0"/>
          <c:extLst>
            <c:ext xmlns:c16="http://schemas.microsoft.com/office/drawing/2014/chart" uri="{C3380CC4-5D6E-409C-BE32-E72D297353CC}">
              <c16:uniqueId val="{00000000-14AF-47D2-8222-FBDCFB7C1040}"/>
            </c:ext>
          </c:extLst>
        </c:ser>
        <c:ser>
          <c:idx val="1"/>
          <c:order val="1"/>
          <c:tx>
            <c:strRef>
              <c:f>'Jul 22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'Jul 22 Published MOS estimates'!$D$4:$H$4</c:f>
              <c:strCache>
                <c:ptCount val="5"/>
                <c:pt idx="0">
                  <c:v>Sydney MSP</c:v>
                </c:pt>
                <c:pt idx="1">
                  <c:v>Sydney EGP</c:v>
                </c:pt>
                <c:pt idx="2">
                  <c:v>Adelaide MAP</c:v>
                </c:pt>
                <c:pt idx="3">
                  <c:v>Adelaide SEAGas</c:v>
                </c:pt>
                <c:pt idx="4">
                  <c:v>Brisbane RBP</c:v>
                </c:pt>
              </c:strCache>
            </c:strRef>
          </c:cat>
          <c:val>
            <c:numRef>
              <c:f>'Jul 22 Published MOS estimates'!$D$20:$H$20</c:f>
              <c:numCache>
                <c:formatCode>#,##0</c:formatCode>
                <c:ptCount val="5"/>
                <c:pt idx="0">
                  <c:v>-20461.5</c:v>
                </c:pt>
                <c:pt idx="1">
                  <c:v>4272.8024649999998</c:v>
                </c:pt>
                <c:pt idx="2">
                  <c:v>-4733.5</c:v>
                </c:pt>
                <c:pt idx="3">
                  <c:v>-2887.5</c:v>
                </c:pt>
                <c:pt idx="4">
                  <c:v>-2671</c:v>
                </c:pt>
              </c:numCache>
            </c:numRef>
          </c:val>
          <c:smooth val="0"/>
          <c:extLst>
            <c:ext xmlns:c16="http://schemas.microsoft.com/office/drawing/2014/chart" uri="{C3380CC4-5D6E-409C-BE32-E72D297353CC}">
              <c16:uniqueId val="{00000001-14AF-47D2-8222-FBDCFB7C1040}"/>
            </c:ext>
          </c:extLst>
        </c:ser>
        <c:ser>
          <c:idx val="2"/>
          <c:order val="2"/>
          <c:tx>
            <c:strRef>
              <c:f>'Jul 22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'Jul 22 Published MOS estimates'!$D$4:$H$4</c:f>
              <c:strCache>
                <c:ptCount val="5"/>
                <c:pt idx="0">
                  <c:v>Sydney MSP</c:v>
                </c:pt>
                <c:pt idx="1">
                  <c:v>Sydney EGP</c:v>
                </c:pt>
                <c:pt idx="2">
                  <c:v>Adelaide MAP</c:v>
                </c:pt>
                <c:pt idx="3">
                  <c:v>Adelaide SEAGas</c:v>
                </c:pt>
                <c:pt idx="4">
                  <c:v>Brisbane RBP</c:v>
                </c:pt>
              </c:strCache>
            </c:strRef>
          </c:cat>
          <c:val>
            <c:numRef>
              <c:f>'Jul 22 Published MOS estimates'!$D$21:$H$21</c:f>
              <c:numCache>
                <c:formatCode>#,##0</c:formatCode>
                <c:ptCount val="5"/>
                <c:pt idx="0">
                  <c:v>-32866</c:v>
                </c:pt>
                <c:pt idx="1">
                  <c:v>78.999529999999993</c:v>
                </c:pt>
                <c:pt idx="2">
                  <c:v>-11412</c:v>
                </c:pt>
                <c:pt idx="3">
                  <c:v>-12659</c:v>
                </c:pt>
                <c:pt idx="4">
                  <c:v>-5197</c:v>
                </c:pt>
              </c:numCache>
            </c:numRef>
          </c:val>
          <c:smooth val="0"/>
          <c:extLst>
            <c:ext xmlns:c16="http://schemas.microsoft.com/office/drawing/2014/chart" uri="{C3380CC4-5D6E-409C-BE32-E72D297353CC}">
              <c16:uniqueId val="{00000002-14AF-47D2-8222-FBDCFB7C1040}"/>
            </c:ext>
          </c:extLst>
        </c:ser>
        <c:ser>
          <c:idx val="3"/>
          <c:order val="3"/>
          <c:tx>
            <c:strRef>
              <c:f>'Jul 22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'Jul 22 Published MOS estimates'!$D$4:$H$4</c:f>
              <c:strCache>
                <c:ptCount val="5"/>
                <c:pt idx="0">
                  <c:v>Sydney MSP</c:v>
                </c:pt>
                <c:pt idx="1">
                  <c:v>Sydney EGP</c:v>
                </c:pt>
                <c:pt idx="2">
                  <c:v>Adelaide MAP</c:v>
                </c:pt>
                <c:pt idx="3">
                  <c:v>Adelaide SEAGas</c:v>
                </c:pt>
                <c:pt idx="4">
                  <c:v>Brisbane RBP</c:v>
                </c:pt>
              </c:strCache>
            </c:strRef>
          </c:cat>
          <c:val>
            <c:numRef>
              <c:f>'Jul 22 Published MOS estimates'!$D$22:$H$22</c:f>
              <c:numCache>
                <c:formatCode>#,##0</c:formatCode>
                <c:ptCount val="5"/>
                <c:pt idx="0">
                  <c:v>-7856.8064516129034</c:v>
                </c:pt>
                <c:pt idx="1">
                  <c:v>6226.3627348387099</c:v>
                </c:pt>
                <c:pt idx="2">
                  <c:v>346.45161290322579</c:v>
                </c:pt>
                <c:pt idx="3">
                  <c:v>-549.06451612903231</c:v>
                </c:pt>
                <c:pt idx="4">
                  <c:v>150.2258064516129</c:v>
                </c:pt>
              </c:numCache>
            </c:numRef>
          </c:val>
          <c:smooth val="0"/>
          <c:extLst>
            <c:ext xmlns:c16="http://schemas.microsoft.com/office/drawing/2014/chart" uri="{C3380CC4-5D6E-409C-BE32-E72D297353CC}">
              <c16:uniqueId val="{00000003-14AF-47D2-8222-FBDCFB7C1040}"/>
            </c:ext>
          </c:extLst>
        </c:ser>
        <c:ser>
          <c:idx val="4"/>
          <c:order val="4"/>
          <c:tx>
            <c:strRef>
              <c:f>'Jul 22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'Jul 22 Published MOS estimates'!$D$4:$H$4</c:f>
              <c:strCache>
                <c:ptCount val="5"/>
                <c:pt idx="0">
                  <c:v>Sydney MSP</c:v>
                </c:pt>
                <c:pt idx="1">
                  <c:v>Sydney EGP</c:v>
                </c:pt>
                <c:pt idx="2">
                  <c:v>Adelaide MAP</c:v>
                </c:pt>
                <c:pt idx="3">
                  <c:v>Adelaide SEAGas</c:v>
                </c:pt>
                <c:pt idx="4">
                  <c:v>Brisbane RBP</c:v>
                </c:pt>
              </c:strCache>
            </c:strRef>
          </c:cat>
          <c:val>
            <c:numRef>
              <c:f>'Jul 22 Published MOS estimates'!$D$26:$H$26</c:f>
              <c:numCache>
                <c:formatCode>#,##0</c:formatCode>
                <c:ptCount val="5"/>
                <c:pt idx="0">
                  <c:v>-6804</c:v>
                </c:pt>
                <c:pt idx="1">
                  <c:v>5984.3900299999996</c:v>
                </c:pt>
                <c:pt idx="2">
                  <c:v>21</c:v>
                </c:pt>
                <c:pt idx="3">
                  <c:v>57</c:v>
                </c:pt>
                <c:pt idx="4">
                  <c:v>271</c:v>
                </c:pt>
              </c:numCache>
            </c:numRef>
          </c:val>
          <c:smooth val="0"/>
          <c:extLst>
            <c:ext xmlns:c16="http://schemas.microsoft.com/office/drawing/2014/chart" uri="{C3380CC4-5D6E-409C-BE32-E72D297353CC}">
              <c16:uniqueId val="{00000004-14AF-47D2-8222-FBDCFB7C1040}"/>
            </c:ext>
          </c:extLst>
        </c:ser>
        <c:ser>
          <c:idx val="5"/>
          <c:order val="5"/>
          <c:tx>
            <c:strRef>
              <c:f>'Jul 22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'Jul 22 Published MOS estimates'!$D$4:$H$4</c:f>
              <c:strCache>
                <c:ptCount val="5"/>
                <c:pt idx="0">
                  <c:v>Sydney MSP</c:v>
                </c:pt>
                <c:pt idx="1">
                  <c:v>Sydney EGP</c:v>
                </c:pt>
                <c:pt idx="2">
                  <c:v>Adelaide MAP</c:v>
                </c:pt>
                <c:pt idx="3">
                  <c:v>Adelaide SEAGas</c:v>
                </c:pt>
                <c:pt idx="4">
                  <c:v>Brisbane RBP</c:v>
                </c:pt>
              </c:strCache>
            </c:strRef>
          </c:cat>
          <c:val>
            <c:numRef>
              <c:f>'Jul 22 Published MOS estimates'!$D$15:$H$15</c:f>
              <c:numCache>
                <c:formatCode>#,##0</c:formatCode>
                <c:ptCount val="5"/>
                <c:pt idx="0">
                  <c:v>10626</c:v>
                </c:pt>
                <c:pt idx="1">
                  <c:v>18638.84893</c:v>
                </c:pt>
                <c:pt idx="2">
                  <c:v>13234</c:v>
                </c:pt>
                <c:pt idx="3">
                  <c:v>2022</c:v>
                </c:pt>
                <c:pt idx="4">
                  <c:v>5081</c:v>
                </c:pt>
              </c:numCache>
            </c:numRef>
          </c:val>
          <c:smooth val="0"/>
          <c:extLst>
            <c:ext xmlns:c16="http://schemas.microsoft.com/office/drawing/2014/chart" uri="{C3380CC4-5D6E-409C-BE32-E72D297353CC}">
              <c16:uniqueId val="{00000005-14AF-47D2-8222-FBDCFB7C1040}"/>
            </c:ext>
          </c:extLst>
        </c:ser>
        <c:ser>
          <c:idx val="10"/>
          <c:order val="6"/>
          <c:tx>
            <c:strRef>
              <c:f>'Jul 22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'Jul 22 Published MOS estimates'!$D$4:$H$4</c:f>
              <c:strCache>
                <c:ptCount val="5"/>
                <c:pt idx="0">
                  <c:v>Sydney MSP</c:v>
                </c:pt>
                <c:pt idx="1">
                  <c:v>Sydney EGP</c:v>
                </c:pt>
                <c:pt idx="2">
                  <c:v>Adelaide MAP</c:v>
                </c:pt>
                <c:pt idx="3">
                  <c:v>Adelaide SEAGas</c:v>
                </c:pt>
                <c:pt idx="4">
                  <c:v>Brisbane RBP</c:v>
                </c:pt>
              </c:strCache>
            </c:strRef>
          </c:cat>
          <c:val>
            <c:numRef>
              <c:f>'Jul 22 Published MOS estimates'!$D$16:$H$16</c:f>
              <c:numCache>
                <c:formatCode>#,##0</c:formatCode>
                <c:ptCount val="5"/>
                <c:pt idx="0">
                  <c:v>4148</c:v>
                </c:pt>
                <c:pt idx="1">
                  <c:v>9015.8428349999995</c:v>
                </c:pt>
                <c:pt idx="2">
                  <c:v>6845.5</c:v>
                </c:pt>
                <c:pt idx="3">
                  <c:v>142</c:v>
                </c:pt>
                <c:pt idx="4">
                  <c:v>2719.5</c:v>
                </c:pt>
              </c:numCache>
            </c:numRef>
          </c:val>
          <c:smooth val="0"/>
          <c:extLst>
            <c:ext xmlns:c16="http://schemas.microsoft.com/office/drawing/2014/chart" uri="{C3380CC4-5D6E-409C-BE32-E72D297353CC}">
              <c16:uniqueId val="{00000006-14AF-47D2-8222-FBDCFB7C1040}"/>
            </c:ext>
          </c:extLst>
        </c:ser>
        <c:ser>
          <c:idx val="11"/>
          <c:order val="7"/>
          <c:tx>
            <c:strRef>
              <c:f>'Jul 22 Published MOS estimates'!$C$17</c:f>
              <c:strCache>
                <c:ptCount val="1"/>
                <c:pt idx="0">
                  <c:v>75%</c:v>
                </c:pt>
              </c:strCache>
            </c:strRef>
          </c:tx>
          <c:spPr>
            <a:ln w="28575">
              <a:noFill/>
            </a:ln>
          </c:spPr>
          <c:marker>
            <c:symbol val="none"/>
          </c:marker>
          <c:cat>
            <c:strRef>
              <c:f>'Jul 22 Published MOS estimates'!$D$4:$H$4</c:f>
              <c:strCache>
                <c:ptCount val="5"/>
                <c:pt idx="0">
                  <c:v>Sydney MSP</c:v>
                </c:pt>
                <c:pt idx="1">
                  <c:v>Sydney EGP</c:v>
                </c:pt>
                <c:pt idx="2">
                  <c:v>Adelaide MAP</c:v>
                </c:pt>
                <c:pt idx="3">
                  <c:v>Adelaide SEAGas</c:v>
                </c:pt>
                <c:pt idx="4">
                  <c:v>Brisbane RBP</c:v>
                </c:pt>
              </c:strCache>
            </c:strRef>
          </c:cat>
          <c:val>
            <c:numRef>
              <c:f>'Jul 22 Published MOS estimates'!$D$17:$H$17</c:f>
              <c:numCache>
                <c:formatCode>#,##0</c:formatCode>
                <c:ptCount val="5"/>
                <c:pt idx="0">
                  <c:v>-3260</c:v>
                </c:pt>
                <c:pt idx="1">
                  <c:v>6638.8437749999994</c:v>
                </c:pt>
                <c:pt idx="2">
                  <c:v>2425.5</c:v>
                </c:pt>
                <c:pt idx="3">
                  <c:v>84.5</c:v>
                </c:pt>
                <c:pt idx="4">
                  <c:v>1186</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'Jul 22 Published MOS estimates'!$K$4</c:f>
              <c:strCache>
                <c:ptCount val="1"/>
                <c:pt idx="0">
                  <c:v>Sydney MSP</c:v>
                </c:pt>
              </c:strCache>
            </c:strRef>
          </c:tx>
          <c:spPr>
            <a:ln w="25400">
              <a:solidFill>
                <a:srgbClr val="00FFFF"/>
              </a:solidFill>
              <a:prstDash val="solid"/>
            </a:ln>
          </c:spPr>
          <c:marker>
            <c:symbol val="none"/>
          </c:marker>
          <c:val>
            <c:numRef>
              <c:f>'Jul 22 Published MOS estimates'!$K$5:$K$35</c:f>
              <c:numCache>
                <c:formatCode>#,##0</c:formatCode>
                <c:ptCount val="31"/>
                <c:pt idx="0">
                  <c:v>10626</c:v>
                </c:pt>
                <c:pt idx="1">
                  <c:v>5003</c:v>
                </c:pt>
                <c:pt idx="2">
                  <c:v>3293</c:v>
                </c:pt>
                <c:pt idx="3">
                  <c:v>2185</c:v>
                </c:pt>
                <c:pt idx="4">
                  <c:v>134</c:v>
                </c:pt>
                <c:pt idx="5">
                  <c:v>-905</c:v>
                </c:pt>
                <c:pt idx="6">
                  <c:v>-1960</c:v>
                </c:pt>
                <c:pt idx="7">
                  <c:v>-2954</c:v>
                </c:pt>
                <c:pt idx="8">
                  <c:v>-3566</c:v>
                </c:pt>
                <c:pt idx="9">
                  <c:v>-3852</c:v>
                </c:pt>
                <c:pt idx="10">
                  <c:v>-4566</c:v>
                </c:pt>
                <c:pt idx="11">
                  <c:v>-4713</c:v>
                </c:pt>
                <c:pt idx="12">
                  <c:v>-5691</c:v>
                </c:pt>
                <c:pt idx="13">
                  <c:v>-5938</c:v>
                </c:pt>
                <c:pt idx="14">
                  <c:v>-6269</c:v>
                </c:pt>
                <c:pt idx="15">
                  <c:v>-6804</c:v>
                </c:pt>
                <c:pt idx="16">
                  <c:v>-7514</c:v>
                </c:pt>
                <c:pt idx="17">
                  <c:v>-8222</c:v>
                </c:pt>
                <c:pt idx="18">
                  <c:v>-8982</c:v>
                </c:pt>
                <c:pt idx="19">
                  <c:v>-10014</c:v>
                </c:pt>
                <c:pt idx="20">
                  <c:v>-10753</c:v>
                </c:pt>
                <c:pt idx="21">
                  <c:v>-11509</c:v>
                </c:pt>
                <c:pt idx="22">
                  <c:v>-11943</c:v>
                </c:pt>
                <c:pt idx="23">
                  <c:v>-12654</c:v>
                </c:pt>
                <c:pt idx="24">
                  <c:v>-13374</c:v>
                </c:pt>
                <c:pt idx="25">
                  <c:v>-14627</c:v>
                </c:pt>
                <c:pt idx="26">
                  <c:v>-16572</c:v>
                </c:pt>
                <c:pt idx="27">
                  <c:v>-17631</c:v>
                </c:pt>
                <c:pt idx="28">
                  <c:v>-19517</c:v>
                </c:pt>
                <c:pt idx="29">
                  <c:v>-21406</c:v>
                </c:pt>
                <c:pt idx="30">
                  <c:v>-32866</c:v>
                </c:pt>
              </c:numCache>
            </c:numRef>
          </c:val>
          <c:smooth val="1"/>
          <c:extLst>
            <c:ext xmlns:c16="http://schemas.microsoft.com/office/drawing/2014/chart" uri="{C3380CC4-5D6E-409C-BE32-E72D297353CC}">
              <c16:uniqueId val="{00000000-9B9C-4EB0-B9ED-F1DAC3DE3B62}"/>
            </c:ext>
          </c:extLst>
        </c:ser>
        <c:ser>
          <c:idx val="1"/>
          <c:order val="1"/>
          <c:tx>
            <c:strRef>
              <c:f>'Jul 22 Published MOS estimates'!$L$4</c:f>
              <c:strCache>
                <c:ptCount val="1"/>
                <c:pt idx="0">
                  <c:v>Sydney EGP</c:v>
                </c:pt>
              </c:strCache>
            </c:strRef>
          </c:tx>
          <c:spPr>
            <a:ln w="25400">
              <a:solidFill>
                <a:srgbClr val="0000FF"/>
              </a:solidFill>
              <a:prstDash val="solid"/>
            </a:ln>
          </c:spPr>
          <c:marker>
            <c:symbol val="none"/>
          </c:marker>
          <c:val>
            <c:numRef>
              <c:f>'Jul 22 Published MOS estimates'!$L$5:$L$35</c:f>
              <c:numCache>
                <c:formatCode>#,##0</c:formatCode>
                <c:ptCount val="31"/>
                <c:pt idx="0">
                  <c:v>18638.84893</c:v>
                </c:pt>
                <c:pt idx="1">
                  <c:v>9800.9991800000007</c:v>
                </c:pt>
                <c:pt idx="2">
                  <c:v>8230.68649</c:v>
                </c:pt>
                <c:pt idx="3">
                  <c:v>7263.7685300000003</c:v>
                </c:pt>
                <c:pt idx="4">
                  <c:v>7122.9638599999998</c:v>
                </c:pt>
                <c:pt idx="5">
                  <c:v>6987.6091900000001</c:v>
                </c:pt>
                <c:pt idx="6">
                  <c:v>6835.0734499999999</c:v>
                </c:pt>
                <c:pt idx="7">
                  <c:v>6724.4131399999997</c:v>
                </c:pt>
                <c:pt idx="8">
                  <c:v>6553.27441</c:v>
                </c:pt>
                <c:pt idx="9">
                  <c:v>6491.5241299999998</c:v>
                </c:pt>
                <c:pt idx="10">
                  <c:v>6394.0002599999998</c:v>
                </c:pt>
                <c:pt idx="11">
                  <c:v>6327.0001700000003</c:v>
                </c:pt>
                <c:pt idx="12">
                  <c:v>6183.3705799999998</c:v>
                </c:pt>
                <c:pt idx="13">
                  <c:v>6120.9999699999998</c:v>
                </c:pt>
                <c:pt idx="14">
                  <c:v>6038.1988799999999</c:v>
                </c:pt>
                <c:pt idx="15">
                  <c:v>5984.3900299999996</c:v>
                </c:pt>
                <c:pt idx="16">
                  <c:v>5857.5478700000003</c:v>
                </c:pt>
                <c:pt idx="17">
                  <c:v>5722.24773</c:v>
                </c:pt>
                <c:pt idx="18">
                  <c:v>5591.4057899999998</c:v>
                </c:pt>
                <c:pt idx="19">
                  <c:v>5498.9992700000003</c:v>
                </c:pt>
                <c:pt idx="20">
                  <c:v>5405.4594500000003</c:v>
                </c:pt>
                <c:pt idx="21">
                  <c:v>5359.5494200000003</c:v>
                </c:pt>
                <c:pt idx="22">
                  <c:v>5234.84476</c:v>
                </c:pt>
                <c:pt idx="23">
                  <c:v>5170.6308600000002</c:v>
                </c:pt>
                <c:pt idx="24">
                  <c:v>4863.3799099999997</c:v>
                </c:pt>
                <c:pt idx="25">
                  <c:v>4772.8179399999999</c:v>
                </c:pt>
                <c:pt idx="26">
                  <c:v>4659.6361999999999</c:v>
                </c:pt>
                <c:pt idx="27">
                  <c:v>4558.9999200000002</c:v>
                </c:pt>
                <c:pt idx="28">
                  <c:v>4348.0003299999998</c:v>
                </c:pt>
                <c:pt idx="29">
                  <c:v>4197.6045999999997</c:v>
                </c:pt>
                <c:pt idx="30">
                  <c:v>78.999529999999993</c:v>
                </c:pt>
              </c:numCache>
            </c:numRef>
          </c:val>
          <c:smooth val="1"/>
          <c:extLst>
            <c:ext xmlns:c16="http://schemas.microsoft.com/office/drawing/2014/chart" uri="{C3380CC4-5D6E-409C-BE32-E72D297353CC}">
              <c16:uniqueId val="{00000001-9B9C-4EB0-B9ED-F1DAC3DE3B62}"/>
            </c:ext>
          </c:extLst>
        </c:ser>
        <c:ser>
          <c:idx val="2"/>
          <c:order val="2"/>
          <c:tx>
            <c:strRef>
              <c:f>'Jul 22 Published MOS estimates'!$M$4</c:f>
              <c:strCache>
                <c:ptCount val="1"/>
                <c:pt idx="0">
                  <c:v>Adelaide MAP</c:v>
                </c:pt>
              </c:strCache>
            </c:strRef>
          </c:tx>
          <c:spPr>
            <a:ln w="25400">
              <a:solidFill>
                <a:srgbClr val="FFC322"/>
              </a:solidFill>
              <a:prstDash val="solid"/>
            </a:ln>
          </c:spPr>
          <c:marker>
            <c:symbol val="none"/>
          </c:marker>
          <c:val>
            <c:numRef>
              <c:f>'Jul 22 Published MOS estimates'!$M$5:$M$35</c:f>
              <c:numCache>
                <c:formatCode>#,##0</c:formatCode>
                <c:ptCount val="31"/>
                <c:pt idx="0">
                  <c:v>13234</c:v>
                </c:pt>
                <c:pt idx="1">
                  <c:v>8429</c:v>
                </c:pt>
                <c:pt idx="2">
                  <c:v>5262</c:v>
                </c:pt>
                <c:pt idx="3">
                  <c:v>4121</c:v>
                </c:pt>
                <c:pt idx="4">
                  <c:v>3842</c:v>
                </c:pt>
                <c:pt idx="5">
                  <c:v>3116</c:v>
                </c:pt>
                <c:pt idx="6">
                  <c:v>2787</c:v>
                </c:pt>
                <c:pt idx="7">
                  <c:v>2663</c:v>
                </c:pt>
                <c:pt idx="8">
                  <c:v>2188</c:v>
                </c:pt>
                <c:pt idx="9">
                  <c:v>1837</c:v>
                </c:pt>
                <c:pt idx="10">
                  <c:v>1461</c:v>
                </c:pt>
                <c:pt idx="11">
                  <c:v>1147</c:v>
                </c:pt>
                <c:pt idx="12">
                  <c:v>911</c:v>
                </c:pt>
                <c:pt idx="13">
                  <c:v>669</c:v>
                </c:pt>
                <c:pt idx="14">
                  <c:v>362</c:v>
                </c:pt>
                <c:pt idx="15">
                  <c:v>21</c:v>
                </c:pt>
                <c:pt idx="16">
                  <c:v>-215</c:v>
                </c:pt>
                <c:pt idx="17">
                  <c:v>-417</c:v>
                </c:pt>
                <c:pt idx="18">
                  <c:v>-539</c:v>
                </c:pt>
                <c:pt idx="19">
                  <c:v>-790</c:v>
                </c:pt>
                <c:pt idx="20">
                  <c:v>-1211</c:v>
                </c:pt>
                <c:pt idx="21">
                  <c:v>-1448</c:v>
                </c:pt>
                <c:pt idx="22">
                  <c:v>-1964</c:v>
                </c:pt>
                <c:pt idx="23">
                  <c:v>-2148</c:v>
                </c:pt>
                <c:pt idx="24">
                  <c:v>-2386</c:v>
                </c:pt>
                <c:pt idx="25">
                  <c:v>-2727</c:v>
                </c:pt>
                <c:pt idx="26">
                  <c:v>-3108</c:v>
                </c:pt>
                <c:pt idx="27">
                  <c:v>-3478</c:v>
                </c:pt>
                <c:pt idx="28">
                  <c:v>-4299</c:v>
                </c:pt>
                <c:pt idx="29">
                  <c:v>-5168</c:v>
                </c:pt>
                <c:pt idx="30">
                  <c:v>-11412</c:v>
                </c:pt>
              </c:numCache>
            </c:numRef>
          </c:val>
          <c:smooth val="1"/>
          <c:extLst>
            <c:ext xmlns:c16="http://schemas.microsoft.com/office/drawing/2014/chart" uri="{C3380CC4-5D6E-409C-BE32-E72D297353CC}">
              <c16:uniqueId val="{00000002-9B9C-4EB0-B9ED-F1DAC3DE3B62}"/>
            </c:ext>
          </c:extLst>
        </c:ser>
        <c:ser>
          <c:idx val="3"/>
          <c:order val="3"/>
          <c:tx>
            <c:strRef>
              <c:f>'Jul 22 Published MOS estimates'!$N$4</c:f>
              <c:strCache>
                <c:ptCount val="1"/>
                <c:pt idx="0">
                  <c:v>Adelaide SEAGas</c:v>
                </c:pt>
              </c:strCache>
            </c:strRef>
          </c:tx>
          <c:spPr>
            <a:ln w="25400">
              <a:solidFill>
                <a:srgbClr val="FF6600"/>
              </a:solidFill>
              <a:prstDash val="solid"/>
            </a:ln>
          </c:spPr>
          <c:marker>
            <c:symbol val="none"/>
          </c:marker>
          <c:val>
            <c:numRef>
              <c:f>'Jul 22 Published MOS estimates'!$N$5:$N$35</c:f>
              <c:numCache>
                <c:formatCode>#,##0</c:formatCode>
                <c:ptCount val="31"/>
                <c:pt idx="0">
                  <c:v>2022</c:v>
                </c:pt>
                <c:pt idx="1">
                  <c:v>152</c:v>
                </c:pt>
                <c:pt idx="2">
                  <c:v>132</c:v>
                </c:pt>
                <c:pt idx="3">
                  <c:v>125</c:v>
                </c:pt>
                <c:pt idx="4">
                  <c:v>120</c:v>
                </c:pt>
                <c:pt idx="5">
                  <c:v>111</c:v>
                </c:pt>
                <c:pt idx="6">
                  <c:v>98</c:v>
                </c:pt>
                <c:pt idx="7">
                  <c:v>88</c:v>
                </c:pt>
                <c:pt idx="8">
                  <c:v>81</c:v>
                </c:pt>
                <c:pt idx="9">
                  <c:v>75</c:v>
                </c:pt>
                <c:pt idx="10">
                  <c:v>72</c:v>
                </c:pt>
                <c:pt idx="11">
                  <c:v>69</c:v>
                </c:pt>
                <c:pt idx="12">
                  <c:v>68</c:v>
                </c:pt>
                <c:pt idx="13">
                  <c:v>65</c:v>
                </c:pt>
                <c:pt idx="14">
                  <c:v>62</c:v>
                </c:pt>
                <c:pt idx="15">
                  <c:v>57</c:v>
                </c:pt>
                <c:pt idx="16">
                  <c:v>50</c:v>
                </c:pt>
                <c:pt idx="17">
                  <c:v>40</c:v>
                </c:pt>
                <c:pt idx="18">
                  <c:v>37</c:v>
                </c:pt>
                <c:pt idx="19">
                  <c:v>30</c:v>
                </c:pt>
                <c:pt idx="20">
                  <c:v>21</c:v>
                </c:pt>
                <c:pt idx="21">
                  <c:v>17</c:v>
                </c:pt>
                <c:pt idx="22">
                  <c:v>14</c:v>
                </c:pt>
                <c:pt idx="23">
                  <c:v>-23</c:v>
                </c:pt>
                <c:pt idx="24">
                  <c:v>-48</c:v>
                </c:pt>
                <c:pt idx="25">
                  <c:v>-258</c:v>
                </c:pt>
                <c:pt idx="26">
                  <c:v>-586</c:v>
                </c:pt>
                <c:pt idx="27">
                  <c:v>-1278</c:v>
                </c:pt>
                <c:pt idx="28">
                  <c:v>-2517</c:v>
                </c:pt>
                <c:pt idx="29">
                  <c:v>-3258</c:v>
                </c:pt>
                <c:pt idx="30">
                  <c:v>-12659</c:v>
                </c:pt>
              </c:numCache>
            </c:numRef>
          </c:val>
          <c:smooth val="1"/>
          <c:extLst>
            <c:ext xmlns:c16="http://schemas.microsoft.com/office/drawing/2014/chart" uri="{C3380CC4-5D6E-409C-BE32-E72D297353CC}">
              <c16:uniqueId val="{00000003-9B9C-4EB0-B9ED-F1DAC3DE3B62}"/>
            </c:ext>
          </c:extLst>
        </c:ser>
        <c:ser>
          <c:idx val="4"/>
          <c:order val="4"/>
          <c:tx>
            <c:strRef>
              <c:f>'Jul 22 Published MOS estimates'!$O$4</c:f>
              <c:strCache>
                <c:ptCount val="1"/>
                <c:pt idx="0">
                  <c:v>Brisbane RBP</c:v>
                </c:pt>
              </c:strCache>
            </c:strRef>
          </c:tx>
          <c:marker>
            <c:symbol val="none"/>
          </c:marker>
          <c:val>
            <c:numRef>
              <c:f>'Jul 22 Published MOS estimates'!$O$5:$O$35</c:f>
              <c:numCache>
                <c:formatCode>#,##0</c:formatCode>
                <c:ptCount val="31"/>
                <c:pt idx="0">
                  <c:v>5081</c:v>
                </c:pt>
                <c:pt idx="1">
                  <c:v>2926</c:v>
                </c:pt>
                <c:pt idx="2">
                  <c:v>2513</c:v>
                </c:pt>
                <c:pt idx="3">
                  <c:v>2119</c:v>
                </c:pt>
                <c:pt idx="4">
                  <c:v>1702</c:v>
                </c:pt>
                <c:pt idx="5">
                  <c:v>1472</c:v>
                </c:pt>
                <c:pt idx="6">
                  <c:v>1381</c:v>
                </c:pt>
                <c:pt idx="7">
                  <c:v>1263</c:v>
                </c:pt>
                <c:pt idx="8">
                  <c:v>1109</c:v>
                </c:pt>
                <c:pt idx="9">
                  <c:v>1000</c:v>
                </c:pt>
                <c:pt idx="10">
                  <c:v>949</c:v>
                </c:pt>
                <c:pt idx="11">
                  <c:v>762</c:v>
                </c:pt>
                <c:pt idx="12">
                  <c:v>695</c:v>
                </c:pt>
                <c:pt idx="13">
                  <c:v>546</c:v>
                </c:pt>
                <c:pt idx="14">
                  <c:v>457</c:v>
                </c:pt>
                <c:pt idx="15">
                  <c:v>271</c:v>
                </c:pt>
                <c:pt idx="16">
                  <c:v>159</c:v>
                </c:pt>
                <c:pt idx="17">
                  <c:v>24</c:v>
                </c:pt>
                <c:pt idx="18">
                  <c:v>-88</c:v>
                </c:pt>
                <c:pt idx="19">
                  <c:v>-222</c:v>
                </c:pt>
                <c:pt idx="20">
                  <c:v>-453</c:v>
                </c:pt>
                <c:pt idx="21">
                  <c:v>-593</c:v>
                </c:pt>
                <c:pt idx="22">
                  <c:v>-806</c:v>
                </c:pt>
                <c:pt idx="23">
                  <c:v>-884</c:v>
                </c:pt>
                <c:pt idx="24">
                  <c:v>-1260</c:v>
                </c:pt>
                <c:pt idx="25">
                  <c:v>-1444</c:v>
                </c:pt>
                <c:pt idx="26">
                  <c:v>-1586</c:v>
                </c:pt>
                <c:pt idx="27">
                  <c:v>-1897</c:v>
                </c:pt>
                <c:pt idx="28">
                  <c:v>-2271</c:v>
                </c:pt>
                <c:pt idx="29">
                  <c:v>-3071</c:v>
                </c:pt>
                <c:pt idx="30">
                  <c:v>-5197</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'Aug 22 Published MOS estimates'!$C$19</c:f>
              <c:strCache>
                <c:ptCount val="1"/>
                <c:pt idx="0">
                  <c:v>25%</c:v>
                </c:pt>
              </c:strCache>
            </c:strRef>
          </c:tx>
          <c:spPr>
            <a:ln w="28575">
              <a:noFill/>
            </a:ln>
          </c:spPr>
          <c:marker>
            <c:symbol val="none"/>
          </c:marker>
          <c:cat>
            <c:strRef>
              <c:f>'Aug 22 Published MOS estimates'!$D$4:$H$4</c:f>
              <c:strCache>
                <c:ptCount val="5"/>
                <c:pt idx="0">
                  <c:v>Sydney MSP</c:v>
                </c:pt>
                <c:pt idx="1">
                  <c:v>Sydney EGP</c:v>
                </c:pt>
                <c:pt idx="2">
                  <c:v>Adelaide MAP</c:v>
                </c:pt>
                <c:pt idx="3">
                  <c:v>Adelaide SEAGas</c:v>
                </c:pt>
                <c:pt idx="4">
                  <c:v>Brisbane RBP</c:v>
                </c:pt>
              </c:strCache>
            </c:strRef>
          </c:cat>
          <c:val>
            <c:numRef>
              <c:f>'Aug 22 Published MOS estimates'!$D$19:$H$19</c:f>
              <c:numCache>
                <c:formatCode>#,##0</c:formatCode>
                <c:ptCount val="5"/>
                <c:pt idx="0">
                  <c:v>-9536.5</c:v>
                </c:pt>
                <c:pt idx="1">
                  <c:v>4650.3973100000003</c:v>
                </c:pt>
                <c:pt idx="2">
                  <c:v>-2414.5</c:v>
                </c:pt>
                <c:pt idx="3">
                  <c:v>3.5</c:v>
                </c:pt>
                <c:pt idx="4">
                  <c:v>-499.5</c:v>
                </c:pt>
              </c:numCache>
            </c:numRef>
          </c:val>
          <c:smooth val="0"/>
          <c:extLst>
            <c:ext xmlns:c16="http://schemas.microsoft.com/office/drawing/2014/chart" uri="{C3380CC4-5D6E-409C-BE32-E72D297353CC}">
              <c16:uniqueId val="{00000000-9AC8-4EC1-9FA9-2ABCB7656060}"/>
            </c:ext>
          </c:extLst>
        </c:ser>
        <c:ser>
          <c:idx val="1"/>
          <c:order val="1"/>
          <c:tx>
            <c:strRef>
              <c:f>'Aug 22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'Aug 22 Published MOS estimates'!$D$4:$H$4</c:f>
              <c:strCache>
                <c:ptCount val="5"/>
                <c:pt idx="0">
                  <c:v>Sydney MSP</c:v>
                </c:pt>
                <c:pt idx="1">
                  <c:v>Sydney EGP</c:v>
                </c:pt>
                <c:pt idx="2">
                  <c:v>Adelaide MAP</c:v>
                </c:pt>
                <c:pt idx="3">
                  <c:v>Adelaide SEAGas</c:v>
                </c:pt>
                <c:pt idx="4">
                  <c:v>Brisbane RBP</c:v>
                </c:pt>
              </c:strCache>
            </c:strRef>
          </c:cat>
          <c:val>
            <c:numRef>
              <c:f>'Aug 22 Published MOS estimates'!$D$20:$H$20</c:f>
              <c:numCache>
                <c:formatCode>#,##0</c:formatCode>
                <c:ptCount val="5"/>
                <c:pt idx="0">
                  <c:v>-14451</c:v>
                </c:pt>
                <c:pt idx="1">
                  <c:v>3517.5632999999998</c:v>
                </c:pt>
                <c:pt idx="2">
                  <c:v>-4934.5</c:v>
                </c:pt>
                <c:pt idx="3">
                  <c:v>-1348.5</c:v>
                </c:pt>
                <c:pt idx="4">
                  <c:v>-2778.5</c:v>
                </c:pt>
              </c:numCache>
            </c:numRef>
          </c:val>
          <c:smooth val="0"/>
          <c:extLst>
            <c:ext xmlns:c16="http://schemas.microsoft.com/office/drawing/2014/chart" uri="{C3380CC4-5D6E-409C-BE32-E72D297353CC}">
              <c16:uniqueId val="{00000001-9AC8-4EC1-9FA9-2ABCB7656060}"/>
            </c:ext>
          </c:extLst>
        </c:ser>
        <c:ser>
          <c:idx val="2"/>
          <c:order val="2"/>
          <c:tx>
            <c:strRef>
              <c:f>'Aug 22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'Aug 22 Published MOS estimates'!$D$4:$H$4</c:f>
              <c:strCache>
                <c:ptCount val="5"/>
                <c:pt idx="0">
                  <c:v>Sydney MSP</c:v>
                </c:pt>
                <c:pt idx="1">
                  <c:v>Sydney EGP</c:v>
                </c:pt>
                <c:pt idx="2">
                  <c:v>Adelaide MAP</c:v>
                </c:pt>
                <c:pt idx="3">
                  <c:v>Adelaide SEAGas</c:v>
                </c:pt>
                <c:pt idx="4">
                  <c:v>Brisbane RBP</c:v>
                </c:pt>
              </c:strCache>
            </c:strRef>
          </c:cat>
          <c:val>
            <c:numRef>
              <c:f>'Aug 22 Published MOS estimates'!$D$21:$H$21</c:f>
              <c:numCache>
                <c:formatCode>#,##0</c:formatCode>
                <c:ptCount val="5"/>
                <c:pt idx="0">
                  <c:v>-19339</c:v>
                </c:pt>
                <c:pt idx="1">
                  <c:v>542.05133000000001</c:v>
                </c:pt>
                <c:pt idx="2">
                  <c:v>-8975</c:v>
                </c:pt>
                <c:pt idx="3">
                  <c:v>-9939</c:v>
                </c:pt>
                <c:pt idx="4">
                  <c:v>-5562</c:v>
                </c:pt>
              </c:numCache>
            </c:numRef>
          </c:val>
          <c:smooth val="0"/>
          <c:extLst>
            <c:ext xmlns:c16="http://schemas.microsoft.com/office/drawing/2014/chart" uri="{C3380CC4-5D6E-409C-BE32-E72D297353CC}">
              <c16:uniqueId val="{00000002-9AC8-4EC1-9FA9-2ABCB7656060}"/>
            </c:ext>
          </c:extLst>
        </c:ser>
        <c:ser>
          <c:idx val="3"/>
          <c:order val="3"/>
          <c:tx>
            <c:strRef>
              <c:f>'Aug 22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'Aug 22 Published MOS estimates'!$D$4:$H$4</c:f>
              <c:strCache>
                <c:ptCount val="5"/>
                <c:pt idx="0">
                  <c:v>Sydney MSP</c:v>
                </c:pt>
                <c:pt idx="1">
                  <c:v>Sydney EGP</c:v>
                </c:pt>
                <c:pt idx="2">
                  <c:v>Adelaide MAP</c:v>
                </c:pt>
                <c:pt idx="3">
                  <c:v>Adelaide SEAGas</c:v>
                </c:pt>
                <c:pt idx="4">
                  <c:v>Brisbane RBP</c:v>
                </c:pt>
              </c:strCache>
            </c:strRef>
          </c:cat>
          <c:val>
            <c:numRef>
              <c:f>'Aug 22 Published MOS estimates'!$D$22:$H$22</c:f>
              <c:numCache>
                <c:formatCode>#,##0</c:formatCode>
                <c:ptCount val="5"/>
                <c:pt idx="0">
                  <c:v>-4434.322580645161</c:v>
                </c:pt>
                <c:pt idx="1">
                  <c:v>5692.3745396774193</c:v>
                </c:pt>
                <c:pt idx="2">
                  <c:v>-95.903225806451616</c:v>
                </c:pt>
                <c:pt idx="3">
                  <c:v>-361.80645161290323</c:v>
                </c:pt>
                <c:pt idx="4">
                  <c:v>956.12903225806451</c:v>
                </c:pt>
              </c:numCache>
            </c:numRef>
          </c:val>
          <c:smooth val="0"/>
          <c:extLst>
            <c:ext xmlns:c16="http://schemas.microsoft.com/office/drawing/2014/chart" uri="{C3380CC4-5D6E-409C-BE32-E72D297353CC}">
              <c16:uniqueId val="{00000003-9AC8-4EC1-9FA9-2ABCB7656060}"/>
            </c:ext>
          </c:extLst>
        </c:ser>
        <c:ser>
          <c:idx val="4"/>
          <c:order val="4"/>
          <c:tx>
            <c:strRef>
              <c:f>'Aug 22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'Aug 22 Published MOS estimates'!$D$4:$H$4</c:f>
              <c:strCache>
                <c:ptCount val="5"/>
                <c:pt idx="0">
                  <c:v>Sydney MSP</c:v>
                </c:pt>
                <c:pt idx="1">
                  <c:v>Sydney EGP</c:v>
                </c:pt>
                <c:pt idx="2">
                  <c:v>Adelaide MAP</c:v>
                </c:pt>
                <c:pt idx="3">
                  <c:v>Adelaide SEAGas</c:v>
                </c:pt>
                <c:pt idx="4">
                  <c:v>Brisbane RBP</c:v>
                </c:pt>
              </c:strCache>
            </c:strRef>
          </c:cat>
          <c:val>
            <c:numRef>
              <c:f>'Aug 22 Published MOS estimates'!$D$26:$H$26</c:f>
              <c:numCache>
                <c:formatCode>#,##0</c:formatCode>
                <c:ptCount val="5"/>
                <c:pt idx="0">
                  <c:v>-5115</c:v>
                </c:pt>
                <c:pt idx="1">
                  <c:v>5527.2411700000002</c:v>
                </c:pt>
                <c:pt idx="2">
                  <c:v>-363</c:v>
                </c:pt>
                <c:pt idx="3">
                  <c:v>49</c:v>
                </c:pt>
                <c:pt idx="4">
                  <c:v>659</c:v>
                </c:pt>
              </c:numCache>
            </c:numRef>
          </c:val>
          <c:smooth val="0"/>
          <c:extLst>
            <c:ext xmlns:c16="http://schemas.microsoft.com/office/drawing/2014/chart" uri="{C3380CC4-5D6E-409C-BE32-E72D297353CC}">
              <c16:uniqueId val="{00000004-9AC8-4EC1-9FA9-2ABCB7656060}"/>
            </c:ext>
          </c:extLst>
        </c:ser>
        <c:ser>
          <c:idx val="5"/>
          <c:order val="5"/>
          <c:tx>
            <c:strRef>
              <c:f>'Aug 22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'Aug 22 Published MOS estimates'!$D$4:$H$4</c:f>
              <c:strCache>
                <c:ptCount val="5"/>
                <c:pt idx="0">
                  <c:v>Sydney MSP</c:v>
                </c:pt>
                <c:pt idx="1">
                  <c:v>Sydney EGP</c:v>
                </c:pt>
                <c:pt idx="2">
                  <c:v>Adelaide MAP</c:v>
                </c:pt>
                <c:pt idx="3">
                  <c:v>Adelaide SEAGas</c:v>
                </c:pt>
                <c:pt idx="4">
                  <c:v>Brisbane RBP</c:v>
                </c:pt>
              </c:strCache>
            </c:strRef>
          </c:cat>
          <c:val>
            <c:numRef>
              <c:f>'Aug 22 Published MOS estimates'!$D$15:$H$15</c:f>
              <c:numCache>
                <c:formatCode>#,##0</c:formatCode>
                <c:ptCount val="5"/>
                <c:pt idx="0">
                  <c:v>16076</c:v>
                </c:pt>
                <c:pt idx="1">
                  <c:v>10913.999620000001</c:v>
                </c:pt>
                <c:pt idx="2">
                  <c:v>11396</c:v>
                </c:pt>
                <c:pt idx="3">
                  <c:v>890</c:v>
                </c:pt>
                <c:pt idx="4">
                  <c:v>12425</c:v>
                </c:pt>
              </c:numCache>
            </c:numRef>
          </c:val>
          <c:smooth val="0"/>
          <c:extLst>
            <c:ext xmlns:c16="http://schemas.microsoft.com/office/drawing/2014/chart" uri="{C3380CC4-5D6E-409C-BE32-E72D297353CC}">
              <c16:uniqueId val="{00000005-9AC8-4EC1-9FA9-2ABCB7656060}"/>
            </c:ext>
          </c:extLst>
        </c:ser>
        <c:ser>
          <c:idx val="10"/>
          <c:order val="6"/>
          <c:tx>
            <c:strRef>
              <c:f>'Aug 22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'Aug 22 Published MOS estimates'!$D$4:$H$4</c:f>
              <c:strCache>
                <c:ptCount val="5"/>
                <c:pt idx="0">
                  <c:v>Sydney MSP</c:v>
                </c:pt>
                <c:pt idx="1">
                  <c:v>Sydney EGP</c:v>
                </c:pt>
                <c:pt idx="2">
                  <c:v>Adelaide MAP</c:v>
                </c:pt>
                <c:pt idx="3">
                  <c:v>Adelaide SEAGas</c:v>
                </c:pt>
                <c:pt idx="4">
                  <c:v>Brisbane RBP</c:v>
                </c:pt>
              </c:strCache>
            </c:strRef>
          </c:cat>
          <c:val>
            <c:numRef>
              <c:f>'Aug 22 Published MOS estimates'!$D$16:$H$16</c:f>
              <c:numCache>
                <c:formatCode>#,##0</c:formatCode>
                <c:ptCount val="5"/>
                <c:pt idx="0">
                  <c:v>7693.5</c:v>
                </c:pt>
                <c:pt idx="1">
                  <c:v>8268.1579349999993</c:v>
                </c:pt>
                <c:pt idx="2">
                  <c:v>5602</c:v>
                </c:pt>
                <c:pt idx="3">
                  <c:v>127</c:v>
                </c:pt>
                <c:pt idx="4">
                  <c:v>4222.5</c:v>
                </c:pt>
              </c:numCache>
            </c:numRef>
          </c:val>
          <c:smooth val="0"/>
          <c:extLst>
            <c:ext xmlns:c16="http://schemas.microsoft.com/office/drawing/2014/chart" uri="{C3380CC4-5D6E-409C-BE32-E72D297353CC}">
              <c16:uniqueId val="{00000006-9AC8-4EC1-9FA9-2ABCB7656060}"/>
            </c:ext>
          </c:extLst>
        </c:ser>
        <c:ser>
          <c:idx val="11"/>
          <c:order val="7"/>
          <c:tx>
            <c:strRef>
              <c:f>'Aug 22 Published MOS estimates'!$C$17</c:f>
              <c:strCache>
                <c:ptCount val="1"/>
                <c:pt idx="0">
                  <c:v>75%</c:v>
                </c:pt>
              </c:strCache>
            </c:strRef>
          </c:tx>
          <c:spPr>
            <a:ln w="28575">
              <a:noFill/>
            </a:ln>
          </c:spPr>
          <c:marker>
            <c:symbol val="none"/>
          </c:marker>
          <c:cat>
            <c:strRef>
              <c:f>'Aug 22 Published MOS estimates'!$D$4:$H$4</c:f>
              <c:strCache>
                <c:ptCount val="5"/>
                <c:pt idx="0">
                  <c:v>Sydney MSP</c:v>
                </c:pt>
                <c:pt idx="1">
                  <c:v>Sydney EGP</c:v>
                </c:pt>
                <c:pt idx="2">
                  <c:v>Adelaide MAP</c:v>
                </c:pt>
                <c:pt idx="3">
                  <c:v>Adelaide SEAGas</c:v>
                </c:pt>
                <c:pt idx="4">
                  <c:v>Brisbane RBP</c:v>
                </c:pt>
              </c:strCache>
            </c:strRef>
          </c:cat>
          <c:val>
            <c:numRef>
              <c:f>'Aug 22 Published MOS estimates'!$D$17:$H$17</c:f>
              <c:numCache>
                <c:formatCode>#,##0</c:formatCode>
                <c:ptCount val="5"/>
                <c:pt idx="0">
                  <c:v>2</c:v>
                </c:pt>
                <c:pt idx="1">
                  <c:v>6538.6685950000001</c:v>
                </c:pt>
                <c:pt idx="2">
                  <c:v>1695.5</c:v>
                </c:pt>
                <c:pt idx="3">
                  <c:v>64.5</c:v>
                </c:pt>
                <c:pt idx="4">
                  <c:v>2254</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'Aug 22 Published MOS estimates'!$K$4</c:f>
              <c:strCache>
                <c:ptCount val="1"/>
                <c:pt idx="0">
                  <c:v>Sydney MSP</c:v>
                </c:pt>
              </c:strCache>
            </c:strRef>
          </c:tx>
          <c:spPr>
            <a:ln w="25400">
              <a:solidFill>
                <a:srgbClr val="00FFFF"/>
              </a:solidFill>
              <a:prstDash val="solid"/>
            </a:ln>
          </c:spPr>
          <c:marker>
            <c:symbol val="none"/>
          </c:marker>
          <c:val>
            <c:numRef>
              <c:f>'Aug 22 Published MOS estimates'!$K$5:$K$35</c:f>
              <c:numCache>
                <c:formatCode>#,##0</c:formatCode>
                <c:ptCount val="31"/>
                <c:pt idx="0">
                  <c:v>16076</c:v>
                </c:pt>
                <c:pt idx="1">
                  <c:v>8371</c:v>
                </c:pt>
                <c:pt idx="2">
                  <c:v>7016</c:v>
                </c:pt>
                <c:pt idx="3">
                  <c:v>4334</c:v>
                </c:pt>
                <c:pt idx="4">
                  <c:v>3637</c:v>
                </c:pt>
                <c:pt idx="5">
                  <c:v>2597</c:v>
                </c:pt>
                <c:pt idx="6">
                  <c:v>1616</c:v>
                </c:pt>
                <c:pt idx="7">
                  <c:v>503</c:v>
                </c:pt>
                <c:pt idx="8">
                  <c:v>-499</c:v>
                </c:pt>
                <c:pt idx="9">
                  <c:v>-1570</c:v>
                </c:pt>
                <c:pt idx="10">
                  <c:v>-2117</c:v>
                </c:pt>
                <c:pt idx="11">
                  <c:v>-2759</c:v>
                </c:pt>
                <c:pt idx="12">
                  <c:v>-3318</c:v>
                </c:pt>
                <c:pt idx="13">
                  <c:v>-4036</c:v>
                </c:pt>
                <c:pt idx="14">
                  <c:v>-4800</c:v>
                </c:pt>
                <c:pt idx="15">
                  <c:v>-5115</c:v>
                </c:pt>
                <c:pt idx="16">
                  <c:v>-5363</c:v>
                </c:pt>
                <c:pt idx="17">
                  <c:v>-5702</c:v>
                </c:pt>
                <c:pt idx="18">
                  <c:v>-6242</c:v>
                </c:pt>
                <c:pt idx="19">
                  <c:v>-7100</c:v>
                </c:pt>
                <c:pt idx="20">
                  <c:v>-8107</c:v>
                </c:pt>
                <c:pt idx="21">
                  <c:v>-8483</c:v>
                </c:pt>
                <c:pt idx="22">
                  <c:v>-9210</c:v>
                </c:pt>
                <c:pt idx="23">
                  <c:v>-9863</c:v>
                </c:pt>
                <c:pt idx="24">
                  <c:v>-11050</c:v>
                </c:pt>
                <c:pt idx="25">
                  <c:v>-11955</c:v>
                </c:pt>
                <c:pt idx="26">
                  <c:v>-12632</c:v>
                </c:pt>
                <c:pt idx="27">
                  <c:v>-13452</c:v>
                </c:pt>
                <c:pt idx="28">
                  <c:v>-13739</c:v>
                </c:pt>
                <c:pt idx="29">
                  <c:v>-15163</c:v>
                </c:pt>
                <c:pt idx="30">
                  <c:v>-19339</c:v>
                </c:pt>
              </c:numCache>
            </c:numRef>
          </c:val>
          <c:smooth val="1"/>
          <c:extLst>
            <c:ext xmlns:c16="http://schemas.microsoft.com/office/drawing/2014/chart" uri="{C3380CC4-5D6E-409C-BE32-E72D297353CC}">
              <c16:uniqueId val="{00000000-CDB6-4FC8-BF53-AE743684EB0D}"/>
            </c:ext>
          </c:extLst>
        </c:ser>
        <c:ser>
          <c:idx val="1"/>
          <c:order val="1"/>
          <c:tx>
            <c:strRef>
              <c:f>'Aug 22 Published MOS estimates'!$L$4</c:f>
              <c:strCache>
                <c:ptCount val="1"/>
                <c:pt idx="0">
                  <c:v>Sydney EGP</c:v>
                </c:pt>
              </c:strCache>
            </c:strRef>
          </c:tx>
          <c:spPr>
            <a:ln w="25400">
              <a:solidFill>
                <a:srgbClr val="0000FF"/>
              </a:solidFill>
              <a:prstDash val="solid"/>
            </a:ln>
          </c:spPr>
          <c:marker>
            <c:symbol val="none"/>
          </c:marker>
          <c:val>
            <c:numRef>
              <c:f>'Aug 22 Published MOS estimates'!$L$5:$L$35</c:f>
              <c:numCache>
                <c:formatCode>#,##0</c:formatCode>
                <c:ptCount val="31"/>
                <c:pt idx="0">
                  <c:v>10913.999620000001</c:v>
                </c:pt>
                <c:pt idx="1">
                  <c:v>8501.09058</c:v>
                </c:pt>
                <c:pt idx="2">
                  <c:v>8035.2252900000003</c:v>
                </c:pt>
                <c:pt idx="3">
                  <c:v>7648.0003500000003</c:v>
                </c:pt>
                <c:pt idx="4">
                  <c:v>7341.0003299999998</c:v>
                </c:pt>
                <c:pt idx="5">
                  <c:v>7132.7831900000001</c:v>
                </c:pt>
                <c:pt idx="6">
                  <c:v>6849.9995699999999</c:v>
                </c:pt>
                <c:pt idx="7">
                  <c:v>6647.0096899999999</c:v>
                </c:pt>
                <c:pt idx="8">
                  <c:v>6430.3275000000003</c:v>
                </c:pt>
                <c:pt idx="9">
                  <c:v>6313.7336100000002</c:v>
                </c:pt>
                <c:pt idx="10">
                  <c:v>6156.4912700000004</c:v>
                </c:pt>
                <c:pt idx="11">
                  <c:v>6031.9998400000004</c:v>
                </c:pt>
                <c:pt idx="12">
                  <c:v>5970.14221</c:v>
                </c:pt>
                <c:pt idx="13">
                  <c:v>5807.2100600000003</c:v>
                </c:pt>
                <c:pt idx="14">
                  <c:v>5688.9997899999998</c:v>
                </c:pt>
                <c:pt idx="15">
                  <c:v>5527.2411700000002</c:v>
                </c:pt>
                <c:pt idx="16">
                  <c:v>5488.6105600000001</c:v>
                </c:pt>
                <c:pt idx="17">
                  <c:v>5414.4415300000001</c:v>
                </c:pt>
                <c:pt idx="18">
                  <c:v>5322.1390600000004</c:v>
                </c:pt>
                <c:pt idx="19">
                  <c:v>5261.5686699999997</c:v>
                </c:pt>
                <c:pt idx="20">
                  <c:v>5098.2622300000003</c:v>
                </c:pt>
                <c:pt idx="21">
                  <c:v>4983.0001599999996</c:v>
                </c:pt>
                <c:pt idx="22">
                  <c:v>4731.1935999999996</c:v>
                </c:pt>
                <c:pt idx="23">
                  <c:v>4569.6010200000001</c:v>
                </c:pt>
                <c:pt idx="24">
                  <c:v>4400.9999100000005</c:v>
                </c:pt>
                <c:pt idx="25">
                  <c:v>4263.9994500000003</c:v>
                </c:pt>
                <c:pt idx="26">
                  <c:v>4227.3629600000004</c:v>
                </c:pt>
                <c:pt idx="27">
                  <c:v>4129.9995799999997</c:v>
                </c:pt>
                <c:pt idx="28">
                  <c:v>3958.2904600000002</c:v>
                </c:pt>
                <c:pt idx="29">
                  <c:v>3076.8361399999999</c:v>
                </c:pt>
                <c:pt idx="30">
                  <c:v>542.05133000000001</c:v>
                </c:pt>
              </c:numCache>
            </c:numRef>
          </c:val>
          <c:smooth val="1"/>
          <c:extLst>
            <c:ext xmlns:c16="http://schemas.microsoft.com/office/drawing/2014/chart" uri="{C3380CC4-5D6E-409C-BE32-E72D297353CC}">
              <c16:uniqueId val="{00000001-CDB6-4FC8-BF53-AE743684EB0D}"/>
            </c:ext>
          </c:extLst>
        </c:ser>
        <c:ser>
          <c:idx val="2"/>
          <c:order val="2"/>
          <c:tx>
            <c:strRef>
              <c:f>'Aug 22 Published MOS estimates'!$M$4</c:f>
              <c:strCache>
                <c:ptCount val="1"/>
                <c:pt idx="0">
                  <c:v>Adelaide MAP</c:v>
                </c:pt>
              </c:strCache>
            </c:strRef>
          </c:tx>
          <c:spPr>
            <a:ln w="25400">
              <a:solidFill>
                <a:srgbClr val="FFC322"/>
              </a:solidFill>
              <a:prstDash val="solid"/>
            </a:ln>
          </c:spPr>
          <c:marker>
            <c:symbol val="none"/>
          </c:marker>
          <c:val>
            <c:numRef>
              <c:f>'Aug 22 Published MOS estimates'!$M$5:$M$35</c:f>
              <c:numCache>
                <c:formatCode>#,##0</c:formatCode>
                <c:ptCount val="31"/>
                <c:pt idx="0">
                  <c:v>11396</c:v>
                </c:pt>
                <c:pt idx="1">
                  <c:v>6078</c:v>
                </c:pt>
                <c:pt idx="2">
                  <c:v>5126</c:v>
                </c:pt>
                <c:pt idx="3">
                  <c:v>4425</c:v>
                </c:pt>
                <c:pt idx="4">
                  <c:v>3274</c:v>
                </c:pt>
                <c:pt idx="5">
                  <c:v>2904</c:v>
                </c:pt>
                <c:pt idx="6">
                  <c:v>2366</c:v>
                </c:pt>
                <c:pt idx="7">
                  <c:v>1999</c:v>
                </c:pt>
                <c:pt idx="8">
                  <c:v>1392</c:v>
                </c:pt>
                <c:pt idx="9">
                  <c:v>1230</c:v>
                </c:pt>
                <c:pt idx="10">
                  <c:v>757</c:v>
                </c:pt>
                <c:pt idx="11">
                  <c:v>610</c:v>
                </c:pt>
                <c:pt idx="12">
                  <c:v>399</c:v>
                </c:pt>
                <c:pt idx="13">
                  <c:v>138</c:v>
                </c:pt>
                <c:pt idx="14">
                  <c:v>-87</c:v>
                </c:pt>
                <c:pt idx="15">
                  <c:v>-363</c:v>
                </c:pt>
                <c:pt idx="16">
                  <c:v>-729</c:v>
                </c:pt>
                <c:pt idx="17">
                  <c:v>-816</c:v>
                </c:pt>
                <c:pt idx="18">
                  <c:v>-1215</c:v>
                </c:pt>
                <c:pt idx="19">
                  <c:v>-1399</c:v>
                </c:pt>
                <c:pt idx="20">
                  <c:v>-1575</c:v>
                </c:pt>
                <c:pt idx="21">
                  <c:v>-1931</c:v>
                </c:pt>
                <c:pt idx="22">
                  <c:v>-2319</c:v>
                </c:pt>
                <c:pt idx="23">
                  <c:v>-2510</c:v>
                </c:pt>
                <c:pt idx="24">
                  <c:v>-2860</c:v>
                </c:pt>
                <c:pt idx="25">
                  <c:v>-3147</c:v>
                </c:pt>
                <c:pt idx="26">
                  <c:v>-3369</c:v>
                </c:pt>
                <c:pt idx="27">
                  <c:v>-3903</c:v>
                </c:pt>
                <c:pt idx="28">
                  <c:v>-4270</c:v>
                </c:pt>
                <c:pt idx="29">
                  <c:v>-5599</c:v>
                </c:pt>
                <c:pt idx="30">
                  <c:v>-8975</c:v>
                </c:pt>
              </c:numCache>
            </c:numRef>
          </c:val>
          <c:smooth val="1"/>
          <c:extLst>
            <c:ext xmlns:c16="http://schemas.microsoft.com/office/drawing/2014/chart" uri="{C3380CC4-5D6E-409C-BE32-E72D297353CC}">
              <c16:uniqueId val="{00000002-CDB6-4FC8-BF53-AE743684EB0D}"/>
            </c:ext>
          </c:extLst>
        </c:ser>
        <c:ser>
          <c:idx val="3"/>
          <c:order val="3"/>
          <c:tx>
            <c:strRef>
              <c:f>'Aug 22 Published MOS estimates'!$N$4</c:f>
              <c:strCache>
                <c:ptCount val="1"/>
                <c:pt idx="0">
                  <c:v>Adelaide SEAGas</c:v>
                </c:pt>
              </c:strCache>
            </c:strRef>
          </c:tx>
          <c:spPr>
            <a:ln w="25400">
              <a:solidFill>
                <a:srgbClr val="FF6600"/>
              </a:solidFill>
              <a:prstDash val="solid"/>
            </a:ln>
          </c:spPr>
          <c:marker>
            <c:symbol val="none"/>
          </c:marker>
          <c:val>
            <c:numRef>
              <c:f>'Aug 22 Published MOS estimates'!$N$5:$N$35</c:f>
              <c:numCache>
                <c:formatCode>#,##0</c:formatCode>
                <c:ptCount val="31"/>
                <c:pt idx="0">
                  <c:v>890</c:v>
                </c:pt>
                <c:pt idx="1">
                  <c:v>142</c:v>
                </c:pt>
                <c:pt idx="2">
                  <c:v>112</c:v>
                </c:pt>
                <c:pt idx="3">
                  <c:v>105</c:v>
                </c:pt>
                <c:pt idx="4">
                  <c:v>93</c:v>
                </c:pt>
                <c:pt idx="5">
                  <c:v>73</c:v>
                </c:pt>
                <c:pt idx="6">
                  <c:v>68</c:v>
                </c:pt>
                <c:pt idx="7">
                  <c:v>66</c:v>
                </c:pt>
                <c:pt idx="8">
                  <c:v>63</c:v>
                </c:pt>
                <c:pt idx="9">
                  <c:v>61</c:v>
                </c:pt>
                <c:pt idx="10">
                  <c:v>59</c:v>
                </c:pt>
                <c:pt idx="11">
                  <c:v>58</c:v>
                </c:pt>
                <c:pt idx="12">
                  <c:v>57</c:v>
                </c:pt>
                <c:pt idx="13">
                  <c:v>56</c:v>
                </c:pt>
                <c:pt idx="14">
                  <c:v>52</c:v>
                </c:pt>
                <c:pt idx="15">
                  <c:v>49</c:v>
                </c:pt>
                <c:pt idx="16">
                  <c:v>44</c:v>
                </c:pt>
                <c:pt idx="17">
                  <c:v>38</c:v>
                </c:pt>
                <c:pt idx="18">
                  <c:v>33</c:v>
                </c:pt>
                <c:pt idx="19">
                  <c:v>31</c:v>
                </c:pt>
                <c:pt idx="20">
                  <c:v>26</c:v>
                </c:pt>
                <c:pt idx="21">
                  <c:v>13</c:v>
                </c:pt>
                <c:pt idx="22">
                  <c:v>7</c:v>
                </c:pt>
                <c:pt idx="23">
                  <c:v>0</c:v>
                </c:pt>
                <c:pt idx="24">
                  <c:v>-76</c:v>
                </c:pt>
                <c:pt idx="25">
                  <c:v>-162</c:v>
                </c:pt>
                <c:pt idx="26">
                  <c:v>-209</c:v>
                </c:pt>
                <c:pt idx="27">
                  <c:v>-329</c:v>
                </c:pt>
                <c:pt idx="28">
                  <c:v>-764</c:v>
                </c:pt>
                <c:pt idx="29">
                  <c:v>-1933</c:v>
                </c:pt>
                <c:pt idx="30">
                  <c:v>-9939</c:v>
                </c:pt>
              </c:numCache>
            </c:numRef>
          </c:val>
          <c:smooth val="1"/>
          <c:extLst>
            <c:ext xmlns:c16="http://schemas.microsoft.com/office/drawing/2014/chart" uri="{C3380CC4-5D6E-409C-BE32-E72D297353CC}">
              <c16:uniqueId val="{00000003-CDB6-4FC8-BF53-AE743684EB0D}"/>
            </c:ext>
          </c:extLst>
        </c:ser>
        <c:ser>
          <c:idx val="4"/>
          <c:order val="4"/>
          <c:tx>
            <c:strRef>
              <c:f>'Aug 22 Published MOS estimates'!$O$4</c:f>
              <c:strCache>
                <c:ptCount val="1"/>
                <c:pt idx="0">
                  <c:v>Brisbane RBP</c:v>
                </c:pt>
              </c:strCache>
            </c:strRef>
          </c:tx>
          <c:marker>
            <c:symbol val="none"/>
          </c:marker>
          <c:val>
            <c:numRef>
              <c:f>'Aug 22 Published MOS estimates'!$O$5:$O$35</c:f>
              <c:numCache>
                <c:formatCode>#,##0</c:formatCode>
                <c:ptCount val="31"/>
                <c:pt idx="0">
                  <c:v>12425</c:v>
                </c:pt>
                <c:pt idx="1">
                  <c:v>4595</c:v>
                </c:pt>
                <c:pt idx="2">
                  <c:v>3850</c:v>
                </c:pt>
                <c:pt idx="3">
                  <c:v>3534</c:v>
                </c:pt>
                <c:pt idx="4">
                  <c:v>3099</c:v>
                </c:pt>
                <c:pt idx="5">
                  <c:v>2897</c:v>
                </c:pt>
                <c:pt idx="6">
                  <c:v>2612</c:v>
                </c:pt>
                <c:pt idx="7">
                  <c:v>2375</c:v>
                </c:pt>
                <c:pt idx="8">
                  <c:v>2133</c:v>
                </c:pt>
                <c:pt idx="9">
                  <c:v>1722</c:v>
                </c:pt>
                <c:pt idx="10">
                  <c:v>1493</c:v>
                </c:pt>
                <c:pt idx="11">
                  <c:v>1245</c:v>
                </c:pt>
                <c:pt idx="12">
                  <c:v>1094</c:v>
                </c:pt>
                <c:pt idx="13">
                  <c:v>947</c:v>
                </c:pt>
                <c:pt idx="14">
                  <c:v>781</c:v>
                </c:pt>
                <c:pt idx="15">
                  <c:v>659</c:v>
                </c:pt>
                <c:pt idx="16">
                  <c:v>530</c:v>
                </c:pt>
                <c:pt idx="17">
                  <c:v>367</c:v>
                </c:pt>
                <c:pt idx="18">
                  <c:v>246</c:v>
                </c:pt>
                <c:pt idx="19">
                  <c:v>140</c:v>
                </c:pt>
                <c:pt idx="20">
                  <c:v>71</c:v>
                </c:pt>
                <c:pt idx="21">
                  <c:v>-317</c:v>
                </c:pt>
                <c:pt idx="22">
                  <c:v>-422</c:v>
                </c:pt>
                <c:pt idx="23">
                  <c:v>-577</c:v>
                </c:pt>
                <c:pt idx="24">
                  <c:v>-797</c:v>
                </c:pt>
                <c:pt idx="25">
                  <c:v>-1047</c:v>
                </c:pt>
                <c:pt idx="26">
                  <c:v>-1331</c:v>
                </c:pt>
                <c:pt idx="27">
                  <c:v>-1565</c:v>
                </c:pt>
                <c:pt idx="28">
                  <c:v>-2251</c:v>
                </c:pt>
                <c:pt idx="29">
                  <c:v>-3306</c:v>
                </c:pt>
                <c:pt idx="30">
                  <c:v>-5562</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2021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June 2022, July 2022 and August 2022.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June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2017</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2021</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July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2017</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2021</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August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2017</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2021</a:t>
          </a:r>
          <a:r>
            <a:rPr lang="en-AU" sz="1100">
              <a:solidFill>
                <a:srgbClr val="222324"/>
              </a:solidFill>
              <a:effectLst/>
              <a:latin typeface="Segoe UI Semilight" panose="020B0402040204020203" pitchFamily="34" charset="0"/>
              <a:ea typeface="Batang"/>
              <a:cs typeface="Arial Unicode MS"/>
            </a:rPr>
            <a:t>; for the 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rgbClr val="222324"/>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dimension ref="A1:J49"/>
  <sheetViews>
    <sheetView zoomScale="85" zoomScaleNormal="85" workbookViewId="0">
      <selection activeCell="A50" sqref="A50:XFD1048576"/>
    </sheetView>
  </sheetViews>
  <sheetFormatPr defaultColWidth="0" defaultRowHeight="12.75" zeroHeight="1" x14ac:dyDescent="0.2"/>
  <cols>
    <col min="1" max="10" width="9.140625" customWidth="1"/>
    <col min="11" max="16384" width="9.140625"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dimension ref="A1:J64"/>
  <sheetViews>
    <sheetView zoomScale="90" zoomScaleNormal="90" workbookViewId="0">
      <selection activeCell="A65" sqref="A65:XFD1048576"/>
    </sheetView>
  </sheetViews>
  <sheetFormatPr defaultColWidth="0" defaultRowHeight="12.75" zeroHeight="1" x14ac:dyDescent="0.2"/>
  <cols>
    <col min="1" max="10" width="9.140625" customWidth="1"/>
    <col min="11" max="16384" width="9.140625"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6"/>
  <sheetViews>
    <sheetView zoomScale="85" zoomScaleNormal="85" workbookViewId="0">
      <selection activeCell="H27" sqref="H27"/>
    </sheetView>
  </sheetViews>
  <sheetFormatPr defaultRowHeight="12" x14ac:dyDescent="0.2"/>
  <cols>
    <col min="1" max="1" width="2.42578125" style="1" customWidth="1"/>
    <col min="2" max="2" width="2.5703125" style="1" customWidth="1"/>
    <col min="3" max="3" width="14.5703125" style="1" customWidth="1"/>
    <col min="4" max="4" width="11" style="1" bestFit="1" customWidth="1"/>
    <col min="5" max="5" width="10.85546875" style="1" bestFit="1" customWidth="1"/>
    <col min="6" max="6" width="12.140625" style="1" bestFit="1" customWidth="1"/>
    <col min="7" max="7" width="15.140625" style="1" bestFit="1" customWidth="1"/>
    <col min="8" max="8" width="12.140625" style="1" bestFit="1" customWidth="1"/>
    <col min="9" max="9" width="4.140625" style="1" customWidth="1"/>
    <col min="10" max="15" width="8.7109375" style="1" customWidth="1"/>
    <col min="16" max="16" width="2.5703125" style="1" customWidth="1"/>
    <col min="17" max="17" width="18.28515625" style="1" customWidth="1"/>
    <col min="18" max="22" width="9.140625" style="1"/>
    <col min="23" max="23" width="3.5703125" style="1" customWidth="1"/>
    <col min="24" max="24" width="15.85546875" style="14" bestFit="1" customWidth="1"/>
    <col min="25" max="26" width="6.5703125" style="14" bestFit="1" customWidth="1"/>
    <col min="27" max="27" width="7.85546875" style="14" bestFit="1" customWidth="1"/>
    <col min="28" max="28" width="8" style="14" bestFit="1" customWidth="1"/>
    <col min="29" max="16384" width="9.140625" style="1"/>
  </cols>
  <sheetData>
    <row r="2" spans="2:31" x14ac:dyDescent="0.2">
      <c r="C2" s="64" t="s">
        <v>24</v>
      </c>
      <c r="D2" s="64"/>
      <c r="E2" s="64"/>
      <c r="F2" s="64"/>
      <c r="G2" s="64"/>
      <c r="H2" s="64"/>
    </row>
    <row r="3" spans="2:31" ht="29.25" customHeight="1" x14ac:dyDescent="0.2">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24" x14ac:dyDescent="0.2">
      <c r="B4" s="1"/>
      <c r="D4" s="38" t="s">
        <v>7</v>
      </c>
      <c r="E4" s="38" t="s">
        <v>5</v>
      </c>
      <c r="F4" s="38" t="s">
        <v>6</v>
      </c>
      <c r="G4" s="38" t="s">
        <v>15</v>
      </c>
      <c r="H4" s="38" t="s">
        <v>14</v>
      </c>
      <c r="I4" s="1"/>
      <c r="J4" s="30" t="s">
        <v>11</v>
      </c>
      <c r="K4" s="38" t="s">
        <v>7</v>
      </c>
      <c r="L4" s="38" t="s">
        <v>5</v>
      </c>
      <c r="M4" s="38" t="s">
        <v>6</v>
      </c>
      <c r="N4" s="38" t="s">
        <v>15</v>
      </c>
      <c r="O4" s="38" t="s">
        <v>14</v>
      </c>
      <c r="P4" s="1"/>
      <c r="V4" s="1"/>
      <c r="W4" s="1"/>
    </row>
    <row r="5" spans="2:31" ht="12.75" x14ac:dyDescent="0.2">
      <c r="C5" s="40" t="s">
        <v>12</v>
      </c>
      <c r="D5" s="39">
        <f>MAX(0,K5:K35)</f>
        <v>18508</v>
      </c>
      <c r="E5" s="39">
        <f>MAX(0,L5:L35)</f>
        <v>15142.657359999999</v>
      </c>
      <c r="F5" s="39">
        <f>MAX(0,M5:M35)</f>
        <v>15569</v>
      </c>
      <c r="G5" s="39">
        <f>MAX(0,N5:N35)</f>
        <v>205</v>
      </c>
      <c r="H5" s="39">
        <f>MAX(0,O5:O35)</f>
        <v>6965</v>
      </c>
      <c r="I5" s="1">
        <v>1</v>
      </c>
      <c r="J5" s="42">
        <v>1</v>
      </c>
      <c r="K5" s="18">
        <v>18508</v>
      </c>
      <c r="L5" s="18">
        <v>15142.657359999999</v>
      </c>
      <c r="M5" s="18">
        <v>15569</v>
      </c>
      <c r="N5" s="18">
        <v>205</v>
      </c>
      <c r="O5" s="33">
        <v>6965</v>
      </c>
      <c r="AC5"/>
      <c r="AD5" s="2"/>
      <c r="AE5" s="6"/>
    </row>
    <row r="6" spans="2:31" ht="12.75" x14ac:dyDescent="0.2">
      <c r="B6" s="41"/>
      <c r="C6" s="40" t="s">
        <v>13</v>
      </c>
      <c r="D6" s="39">
        <f>MAX(0,-MIN(K5:K35))</f>
        <v>24933</v>
      </c>
      <c r="E6" s="39">
        <f>MAX(0,-MIN(L5:L35))</f>
        <v>4167.6138000000001</v>
      </c>
      <c r="F6" s="39">
        <f>MAX(0,-MIN(M5:M35))</f>
        <v>8687</v>
      </c>
      <c r="G6" s="39">
        <f>MAX(0,-MIN(N5:N35))</f>
        <v>6564</v>
      </c>
      <c r="H6" s="39">
        <f>MAX(0,-MIN(O5:O35))</f>
        <v>9692</v>
      </c>
      <c r="I6" s="1">
        <v>2</v>
      </c>
      <c r="J6" s="43">
        <v>1</v>
      </c>
      <c r="K6" s="18">
        <v>11730</v>
      </c>
      <c r="L6" s="18">
        <v>10349.000029999999</v>
      </c>
      <c r="M6" s="18">
        <v>7407</v>
      </c>
      <c r="N6" s="18">
        <v>111</v>
      </c>
      <c r="O6" s="35">
        <v>5017</v>
      </c>
      <c r="AC6"/>
      <c r="AD6" s="2"/>
    </row>
    <row r="7" spans="2:31" ht="12.75" x14ac:dyDescent="0.2">
      <c r="I7" s="1">
        <v>3</v>
      </c>
      <c r="J7" s="43">
        <v>1</v>
      </c>
      <c r="K7" s="18">
        <v>8691</v>
      </c>
      <c r="L7" s="18">
        <v>9186.2223400000003</v>
      </c>
      <c r="M7" s="18">
        <v>4526</v>
      </c>
      <c r="N7" s="18">
        <v>94</v>
      </c>
      <c r="O7" s="35">
        <v>3826</v>
      </c>
      <c r="W7" s="5"/>
      <c r="AC7"/>
      <c r="AD7" s="2"/>
    </row>
    <row r="8" spans="2:31" ht="12.75" x14ac:dyDescent="0.2">
      <c r="I8" s="1">
        <v>4</v>
      </c>
      <c r="J8" s="43">
        <v>1</v>
      </c>
      <c r="K8" s="18">
        <v>7466</v>
      </c>
      <c r="L8" s="18">
        <v>8620.00857</v>
      </c>
      <c r="M8" s="18">
        <v>3770</v>
      </c>
      <c r="N8" s="18">
        <v>86</v>
      </c>
      <c r="O8" s="35">
        <v>3155</v>
      </c>
      <c r="W8" s="5"/>
      <c r="AC8"/>
      <c r="AD8" s="2"/>
    </row>
    <row r="9" spans="2:31" ht="12.75" x14ac:dyDescent="0.2">
      <c r="I9" s="1">
        <v>5</v>
      </c>
      <c r="J9" s="43">
        <v>1</v>
      </c>
      <c r="K9" s="18">
        <v>4990</v>
      </c>
      <c r="L9" s="18">
        <v>7990.8379800000002</v>
      </c>
      <c r="M9" s="18">
        <v>3287</v>
      </c>
      <c r="N9" s="18">
        <v>81</v>
      </c>
      <c r="O9" s="35">
        <v>2574</v>
      </c>
      <c r="W9" s="5"/>
      <c r="AC9"/>
      <c r="AD9" s="2"/>
    </row>
    <row r="10" spans="2:31" ht="12.75" x14ac:dyDescent="0.2">
      <c r="I10" s="1">
        <v>6</v>
      </c>
      <c r="J10" s="43">
        <v>1</v>
      </c>
      <c r="K10" s="18">
        <v>2656</v>
      </c>
      <c r="L10" s="18">
        <v>7605.9998500000002</v>
      </c>
      <c r="M10" s="18">
        <v>2525</v>
      </c>
      <c r="N10" s="18">
        <v>76</v>
      </c>
      <c r="O10" s="35">
        <v>2006</v>
      </c>
      <c r="W10" s="5"/>
      <c r="AC10"/>
      <c r="AD10" s="2"/>
    </row>
    <row r="11" spans="2:31" ht="12.75" customHeight="1" x14ac:dyDescent="0.2">
      <c r="C11" s="64" t="s">
        <v>17</v>
      </c>
      <c r="D11" s="64"/>
      <c r="E11" s="64"/>
      <c r="F11" s="64"/>
      <c r="G11" s="64"/>
      <c r="H11" s="64"/>
      <c r="I11" s="1">
        <v>7</v>
      </c>
      <c r="J11" s="43">
        <v>1</v>
      </c>
      <c r="K11" s="18">
        <v>1091</v>
      </c>
      <c r="L11" s="18">
        <v>7498.5964199999999</v>
      </c>
      <c r="M11" s="18">
        <v>2216</v>
      </c>
      <c r="N11" s="18">
        <v>70</v>
      </c>
      <c r="O11" s="35">
        <v>1483</v>
      </c>
      <c r="W11" s="5"/>
      <c r="AC11"/>
      <c r="AD11" s="2"/>
    </row>
    <row r="12" spans="2:31" ht="12.75" x14ac:dyDescent="0.2">
      <c r="C12" s="64"/>
      <c r="D12" s="64"/>
      <c r="E12" s="64"/>
      <c r="F12" s="64"/>
      <c r="G12" s="64"/>
      <c r="H12" s="64"/>
      <c r="I12" s="1">
        <v>8</v>
      </c>
      <c r="J12" s="43">
        <v>1</v>
      </c>
      <c r="K12" s="18">
        <v>193</v>
      </c>
      <c r="L12" s="18">
        <v>7309.0002800000002</v>
      </c>
      <c r="M12" s="18">
        <v>1652</v>
      </c>
      <c r="N12" s="18">
        <v>69</v>
      </c>
      <c r="O12" s="35">
        <v>1236</v>
      </c>
      <c r="W12" s="5"/>
      <c r="AC12"/>
      <c r="AD12" s="2"/>
    </row>
    <row r="13" spans="2:31" ht="12.75" x14ac:dyDescent="0.2">
      <c r="C13" s="4"/>
      <c r="D13" s="65" t="s">
        <v>10</v>
      </c>
      <c r="E13" s="66"/>
      <c r="F13" s="66"/>
      <c r="G13" s="66"/>
      <c r="H13" s="66"/>
      <c r="I13" s="1">
        <v>9</v>
      </c>
      <c r="J13" s="43">
        <v>1</v>
      </c>
      <c r="K13" s="18">
        <v>-187</v>
      </c>
      <c r="L13" s="18">
        <v>7195.9395100000002</v>
      </c>
      <c r="M13" s="18">
        <v>1421</v>
      </c>
      <c r="N13" s="18">
        <v>67</v>
      </c>
      <c r="O13" s="35">
        <v>838</v>
      </c>
      <c r="W13" s="5"/>
      <c r="AC13"/>
      <c r="AD13" s="2"/>
    </row>
    <row r="14" spans="2:31" ht="12.75" customHeight="1" x14ac:dyDescent="0.2">
      <c r="C14" s="19"/>
      <c r="D14" s="50" t="s">
        <v>7</v>
      </c>
      <c r="E14" s="51" t="s">
        <v>5</v>
      </c>
      <c r="F14" s="51" t="s">
        <v>6</v>
      </c>
      <c r="G14" s="51" t="s">
        <v>15</v>
      </c>
      <c r="H14" s="52" t="s">
        <v>14</v>
      </c>
      <c r="I14" s="1">
        <v>10</v>
      </c>
      <c r="J14" s="43">
        <v>1</v>
      </c>
      <c r="K14" s="18">
        <v>-1433</v>
      </c>
      <c r="L14" s="18">
        <v>7049.0000700000001</v>
      </c>
      <c r="M14" s="18">
        <v>956</v>
      </c>
      <c r="N14" s="18">
        <v>62</v>
      </c>
      <c r="O14" s="35">
        <v>617</v>
      </c>
      <c r="W14" s="5"/>
      <c r="AC14"/>
      <c r="AD14" s="2"/>
    </row>
    <row r="15" spans="2:31" ht="12.75" customHeight="1" x14ac:dyDescent="0.2">
      <c r="C15" s="57" t="s">
        <v>0</v>
      </c>
      <c r="D15" s="31">
        <f>MAX(0,K5:K35)</f>
        <v>18508</v>
      </c>
      <c r="E15" s="32">
        <f>MAX(0,L5:L35)</f>
        <v>15142.657359999999</v>
      </c>
      <c r="F15" s="32">
        <f>MAX(0,M5:M35)</f>
        <v>15569</v>
      </c>
      <c r="G15" s="32">
        <f>MAX(0,N5:N35)</f>
        <v>205</v>
      </c>
      <c r="H15" s="33">
        <f>MAX(0,O5:O35)</f>
        <v>6965</v>
      </c>
      <c r="I15" s="1">
        <v>11</v>
      </c>
      <c r="J15" s="43">
        <v>1</v>
      </c>
      <c r="K15" s="18">
        <v>-2095</v>
      </c>
      <c r="L15" s="18">
        <v>6724.9998100000003</v>
      </c>
      <c r="M15" s="18">
        <v>718</v>
      </c>
      <c r="N15" s="18">
        <v>55</v>
      </c>
      <c r="O15" s="35">
        <v>529</v>
      </c>
      <c r="W15" s="8"/>
      <c r="AC15"/>
      <c r="AD15" s="2"/>
    </row>
    <row r="16" spans="2:31" ht="12.75" x14ac:dyDescent="0.2">
      <c r="C16" s="58">
        <v>0.95</v>
      </c>
      <c r="D16" s="34">
        <f>PERCENTILE(K5:K35, 0.95)</f>
        <v>10362.449999999992</v>
      </c>
      <c r="E16" s="18">
        <f>PERCENTILE(L5:L35, 0.95)</f>
        <v>9825.7500694999962</v>
      </c>
      <c r="F16" s="18">
        <f>PERCENTILE(M5:M35, 0.95)</f>
        <v>6110.549999999992</v>
      </c>
      <c r="G16" s="18">
        <f>PERCENTILE(N5:N35, 0.95)</f>
        <v>103.34999999999995</v>
      </c>
      <c r="H16" s="35">
        <f>PERCENTILE(O5:O35, 0.95)</f>
        <v>4481.0499999999965</v>
      </c>
      <c r="I16" s="1">
        <v>12</v>
      </c>
      <c r="J16" s="43">
        <v>1</v>
      </c>
      <c r="K16" s="18">
        <v>-2506</v>
      </c>
      <c r="L16" s="18">
        <v>6649.4286499999998</v>
      </c>
      <c r="M16" s="18">
        <v>461</v>
      </c>
      <c r="N16" s="18">
        <v>54</v>
      </c>
      <c r="O16" s="35">
        <v>286</v>
      </c>
      <c r="W16" s="8"/>
      <c r="AC16"/>
      <c r="AD16" s="2"/>
    </row>
    <row r="17" spans="2:30" ht="12.75" x14ac:dyDescent="0.2">
      <c r="C17" s="59">
        <v>0.75</v>
      </c>
      <c r="D17" s="34">
        <f>PERCENTILE(K5:K35, 0.75)</f>
        <v>98</v>
      </c>
      <c r="E17" s="18">
        <f>PERCENTILE(L5:L35, 0.75)</f>
        <v>7280.7350875000002</v>
      </c>
      <c r="F17" s="18">
        <f>PERCENTILE(M5:M35, 0.75)</f>
        <v>1594.25</v>
      </c>
      <c r="G17" s="18">
        <f>PERCENTILE(N5:N35, 0.75)</f>
        <v>68.5</v>
      </c>
      <c r="H17" s="35">
        <f>PERCENTILE(O5:O35, 0.75)</f>
        <v>1136.5</v>
      </c>
      <c r="I17" s="1">
        <v>13</v>
      </c>
      <c r="J17" s="43">
        <v>1</v>
      </c>
      <c r="K17" s="18">
        <v>-3045</v>
      </c>
      <c r="L17" s="18">
        <v>6498.0005099999998</v>
      </c>
      <c r="M17" s="18">
        <v>296</v>
      </c>
      <c r="N17" s="18">
        <v>52</v>
      </c>
      <c r="O17" s="35">
        <v>82</v>
      </c>
      <c r="W17" s="5"/>
      <c r="AC17"/>
      <c r="AD17" s="2"/>
    </row>
    <row r="18" spans="2:30" ht="12.75" x14ac:dyDescent="0.2">
      <c r="C18" s="59">
        <v>0.5</v>
      </c>
      <c r="D18" s="34">
        <f>PERCENTILE(K5:K35, 0.5)</f>
        <v>-4373</v>
      </c>
      <c r="E18" s="18">
        <f t="shared" ref="E18:H18" si="0">PERCENTILE(L5:L35, 0.5)</f>
        <v>6290.211585</v>
      </c>
      <c r="F18" s="18">
        <f t="shared" si="0"/>
        <v>-499</v>
      </c>
      <c r="G18" s="18">
        <f t="shared" si="0"/>
        <v>46</v>
      </c>
      <c r="H18" s="35">
        <f t="shared" si="0"/>
        <v>-319</v>
      </c>
      <c r="I18" s="1">
        <v>14</v>
      </c>
      <c r="J18" s="43">
        <v>1</v>
      </c>
      <c r="K18" s="18">
        <v>-3605</v>
      </c>
      <c r="L18" s="18">
        <v>6408.3438399999995</v>
      </c>
      <c r="M18" s="18">
        <v>-19</v>
      </c>
      <c r="N18" s="18">
        <v>50</v>
      </c>
      <c r="O18" s="35">
        <v>-122</v>
      </c>
      <c r="W18" s="5"/>
      <c r="AC18"/>
      <c r="AD18" s="2"/>
    </row>
    <row r="19" spans="2:30" ht="12.75" x14ac:dyDescent="0.2">
      <c r="C19" s="59">
        <v>0.25</v>
      </c>
      <c r="D19" s="34">
        <f>PERCENTILE(K5:K35, 0.25)</f>
        <v>-8867.75</v>
      </c>
      <c r="E19" s="18">
        <f t="shared" ref="E19:H19" si="1">PERCENTILE(L5:L35, 0.25)</f>
        <v>5346.7190225000004</v>
      </c>
      <c r="F19" s="18">
        <f t="shared" si="1"/>
        <v>-2114.75</v>
      </c>
      <c r="G19" s="18">
        <f t="shared" si="1"/>
        <v>23</v>
      </c>
      <c r="H19" s="35">
        <f t="shared" si="1"/>
        <v>-1520.25</v>
      </c>
      <c r="I19" s="1">
        <v>15</v>
      </c>
      <c r="J19" s="43">
        <v>1</v>
      </c>
      <c r="K19" s="18">
        <v>-4093</v>
      </c>
      <c r="L19" s="18">
        <v>6319.1401500000002</v>
      </c>
      <c r="M19" s="18">
        <v>-314</v>
      </c>
      <c r="N19" s="18">
        <v>47</v>
      </c>
      <c r="O19" s="35">
        <v>-252</v>
      </c>
      <c r="P19" s="4"/>
      <c r="W19" s="5"/>
      <c r="AC19"/>
      <c r="AD19" s="2"/>
    </row>
    <row r="20" spans="2:30" ht="12.75" x14ac:dyDescent="0.2">
      <c r="C20" s="58">
        <v>0.05</v>
      </c>
      <c r="D20" s="34">
        <f>PERCENTILE(K5:K35, 0.05)</f>
        <v>-14728.9</v>
      </c>
      <c r="E20" s="18">
        <f t="shared" ref="E20:H20" si="2">PERCENTILE(L5:L35, 0.05)</f>
        <v>4126.5985625000003</v>
      </c>
      <c r="F20" s="18">
        <f t="shared" si="2"/>
        <v>-4947.25</v>
      </c>
      <c r="G20" s="18">
        <f t="shared" si="2"/>
        <v>-1272.3999999999999</v>
      </c>
      <c r="H20" s="35">
        <f t="shared" si="2"/>
        <v>-2831.5499999999997</v>
      </c>
      <c r="I20" s="1">
        <v>16</v>
      </c>
      <c r="J20" s="43">
        <v>1</v>
      </c>
      <c r="K20" s="18">
        <v>-4653</v>
      </c>
      <c r="L20" s="18">
        <v>6261.2830199999999</v>
      </c>
      <c r="M20" s="18">
        <v>-684</v>
      </c>
      <c r="N20" s="18">
        <v>45</v>
      </c>
      <c r="O20" s="35">
        <v>-386</v>
      </c>
      <c r="P20" s="4"/>
      <c r="W20" s="5"/>
      <c r="AC20"/>
      <c r="AD20" s="2"/>
    </row>
    <row r="21" spans="2:30" ht="12.75" x14ac:dyDescent="0.2">
      <c r="C21" s="63" t="s">
        <v>3</v>
      </c>
      <c r="D21" s="34">
        <f>MIN(0,K5:K35)</f>
        <v>-24933</v>
      </c>
      <c r="E21" s="18">
        <f>MIN(0,L5:L35)</f>
        <v>-4167.6138000000001</v>
      </c>
      <c r="F21" s="18">
        <f>MIN(0,M5:M35)</f>
        <v>-8687</v>
      </c>
      <c r="G21" s="18">
        <f>MIN(0,N5:N35)</f>
        <v>-6564</v>
      </c>
      <c r="H21" s="35">
        <f>MIN(0,O5:O35)</f>
        <v>-9692</v>
      </c>
      <c r="I21" s="1">
        <v>17</v>
      </c>
      <c r="J21" s="43">
        <v>1</v>
      </c>
      <c r="K21" s="18">
        <v>-5286</v>
      </c>
      <c r="L21" s="18">
        <v>6184.1760199999999</v>
      </c>
      <c r="M21" s="18">
        <v>-915</v>
      </c>
      <c r="N21" s="18">
        <v>44</v>
      </c>
      <c r="O21" s="35">
        <v>-628</v>
      </c>
      <c r="P21" s="4"/>
      <c r="W21" s="5"/>
      <c r="AC21"/>
      <c r="AD21" s="2"/>
    </row>
    <row r="22" spans="2:30" ht="12.75" x14ac:dyDescent="0.2">
      <c r="C22" s="61" t="s">
        <v>1</v>
      </c>
      <c r="D22" s="31">
        <f>AVERAGE(K5:K35)</f>
        <v>-3919.7</v>
      </c>
      <c r="E22" s="32">
        <f>AVERAGE(L5:L35)</f>
        <v>6370.7890156666681</v>
      </c>
      <c r="F22" s="32">
        <f>AVERAGE(M5:M35)</f>
        <v>69.099999999999994</v>
      </c>
      <c r="G22" s="32">
        <f>AVERAGE(N5:N35)</f>
        <v>-254.36666666666667</v>
      </c>
      <c r="H22" s="33">
        <f>AVERAGE(O5:O35)</f>
        <v>-111.73333333333333</v>
      </c>
      <c r="I22" s="1">
        <v>18</v>
      </c>
      <c r="J22" s="43">
        <v>1</v>
      </c>
      <c r="K22" s="18">
        <v>-6917</v>
      </c>
      <c r="L22" s="18">
        <v>6089.2488199999998</v>
      </c>
      <c r="M22" s="18">
        <v>-1054</v>
      </c>
      <c r="N22" s="18">
        <v>41</v>
      </c>
      <c r="O22" s="35">
        <v>-856</v>
      </c>
      <c r="P22" s="4"/>
      <c r="W22" s="5"/>
    </row>
    <row r="23" spans="2:30" ht="12.75" x14ac:dyDescent="0.2">
      <c r="C23" s="24" t="s">
        <v>4</v>
      </c>
      <c r="D23" s="34">
        <f>STDEV(K5:K35)</f>
        <v>8731.7416880537967</v>
      </c>
      <c r="E23" s="18">
        <f>STDEV(L5:L35)</f>
        <v>2915.4137569726336</v>
      </c>
      <c r="F23" s="18">
        <f>STDEV(M5:M35)</f>
        <v>4330.5892037601698</v>
      </c>
      <c r="G23" s="18">
        <f>STDEV(N5:N35)</f>
        <v>1238.5321814017657</v>
      </c>
      <c r="H23" s="35">
        <f>STDEV(O5:O35)</f>
        <v>2932.9447827824129</v>
      </c>
      <c r="I23" s="1">
        <v>19</v>
      </c>
      <c r="J23" s="43">
        <v>1</v>
      </c>
      <c r="K23" s="18">
        <v>-7246</v>
      </c>
      <c r="L23" s="18">
        <v>5978.9995699999999</v>
      </c>
      <c r="M23" s="18">
        <v>-1330</v>
      </c>
      <c r="N23" s="18">
        <v>36</v>
      </c>
      <c r="O23" s="35">
        <v>-1015</v>
      </c>
      <c r="P23" s="4"/>
      <c r="Q23" s="45"/>
      <c r="R23" s="4"/>
      <c r="S23" s="4"/>
      <c r="T23" s="4"/>
      <c r="U23" s="4"/>
      <c r="W23" s="5"/>
      <c r="X23" s="15"/>
      <c r="Y23" s="15"/>
      <c r="Z23" s="15"/>
      <c r="AA23" s="16"/>
    </row>
    <row r="24" spans="2:30" ht="12.75" customHeight="1" x14ac:dyDescent="0.2">
      <c r="C24" s="25" t="s">
        <v>8</v>
      </c>
      <c r="D24" s="53">
        <f>COUNTIF(K$5:K$35,"&gt;=0")/COUNTA(K$5:K$35)</f>
        <v>0.26666666666666666</v>
      </c>
      <c r="E24" s="46">
        <f t="shared" ref="E24:G24" si="3">COUNTIF(L$5:L$35,"&gt;=0")/COUNTA(L$5:L$35)</f>
        <v>0.96666666666666667</v>
      </c>
      <c r="F24" s="46">
        <f t="shared" si="3"/>
        <v>0.43333333333333335</v>
      </c>
      <c r="G24" s="46">
        <f t="shared" si="3"/>
        <v>0.8666666666666667</v>
      </c>
      <c r="H24" s="47">
        <f>COUNTIF(O$5:O$35,"&gt;=0")/COUNTA(O$5:O$35)</f>
        <v>0.43333333333333335</v>
      </c>
      <c r="I24" s="1">
        <v>20</v>
      </c>
      <c r="J24" s="43">
        <v>1</v>
      </c>
      <c r="K24" s="18">
        <v>-7580</v>
      </c>
      <c r="L24" s="18">
        <v>5870.3841899999998</v>
      </c>
      <c r="M24" s="18">
        <v>-1457</v>
      </c>
      <c r="N24" s="18">
        <v>34</v>
      </c>
      <c r="O24" s="35">
        <v>-1222</v>
      </c>
      <c r="P24" s="4"/>
      <c r="Q24" s="64" t="s">
        <v>16</v>
      </c>
      <c r="R24" s="64"/>
      <c r="S24" s="64"/>
      <c r="T24" s="64"/>
      <c r="U24" s="64"/>
      <c r="V24" s="64"/>
      <c r="W24" s="64"/>
      <c r="X24" s="15"/>
      <c r="Y24" s="15"/>
      <c r="Z24" s="15"/>
      <c r="AA24" s="16"/>
    </row>
    <row r="25" spans="2:30" ht="12.75" customHeight="1" x14ac:dyDescent="0.2">
      <c r="C25" s="26" t="s">
        <v>9</v>
      </c>
      <c r="D25" s="54">
        <f>1-D24</f>
        <v>0.73333333333333339</v>
      </c>
      <c r="E25" s="48">
        <f>1-E24</f>
        <v>3.3333333333333326E-2</v>
      </c>
      <c r="F25" s="48">
        <f>1-F24</f>
        <v>0.56666666666666665</v>
      </c>
      <c r="G25" s="48">
        <f>1-G24</f>
        <v>0.1333333333333333</v>
      </c>
      <c r="H25" s="49">
        <f>1-H24</f>
        <v>0.56666666666666665</v>
      </c>
      <c r="I25" s="1">
        <v>21</v>
      </c>
      <c r="J25" s="43">
        <v>1</v>
      </c>
      <c r="K25" s="18">
        <v>-8222</v>
      </c>
      <c r="L25" s="18">
        <v>5751.4111999999996</v>
      </c>
      <c r="M25" s="18">
        <v>-1594</v>
      </c>
      <c r="N25" s="18">
        <v>31</v>
      </c>
      <c r="O25" s="35">
        <v>-1264</v>
      </c>
      <c r="P25" s="4"/>
      <c r="Q25" s="64"/>
      <c r="R25" s="64"/>
      <c r="S25" s="64"/>
      <c r="T25" s="64"/>
      <c r="U25" s="64"/>
      <c r="V25" s="64"/>
      <c r="W25" s="64"/>
      <c r="X25" s="15"/>
      <c r="Y25" s="15"/>
      <c r="Z25" s="15"/>
      <c r="AA25" s="16"/>
    </row>
    <row r="26" spans="2:30" ht="12.75" x14ac:dyDescent="0.2">
      <c r="C26" s="55" t="s">
        <v>2</v>
      </c>
      <c r="D26" s="56">
        <f>MEDIAN(K5:K35)</f>
        <v>-4373</v>
      </c>
      <c r="E26" s="56">
        <f>MEDIAN(L5:L35)</f>
        <v>6290.211585</v>
      </c>
      <c r="F26" s="56">
        <f>MEDIAN(M5:M35)</f>
        <v>-499</v>
      </c>
      <c r="G26" s="56">
        <f>MEDIAN(N5:N35)</f>
        <v>46</v>
      </c>
      <c r="H26" s="56">
        <f>MEDIAN(O5:O35)</f>
        <v>-319</v>
      </c>
      <c r="I26" s="1">
        <v>22</v>
      </c>
      <c r="J26" s="43">
        <v>1</v>
      </c>
      <c r="K26" s="18">
        <v>-8549</v>
      </c>
      <c r="L26" s="18">
        <v>5564.0002999999997</v>
      </c>
      <c r="M26" s="18">
        <v>-1835</v>
      </c>
      <c r="N26" s="18">
        <v>26</v>
      </c>
      <c r="O26" s="35">
        <v>-1443</v>
      </c>
      <c r="P26" s="4"/>
      <c r="Q26" s="4"/>
      <c r="R26" s="4"/>
      <c r="S26" s="4"/>
      <c r="T26" s="4"/>
      <c r="U26" s="4"/>
      <c r="V26" s="5"/>
      <c r="W26" s="5"/>
      <c r="X26" s="15"/>
      <c r="Y26" s="15"/>
      <c r="Z26" s="15"/>
      <c r="AA26" s="16"/>
    </row>
    <row r="27" spans="2:30" x14ac:dyDescent="0.2">
      <c r="I27" s="1">
        <v>23</v>
      </c>
      <c r="J27" s="43">
        <v>1</v>
      </c>
      <c r="K27" s="18">
        <v>-8974</v>
      </c>
      <c r="L27" s="18">
        <v>5274.2919300000003</v>
      </c>
      <c r="M27" s="18">
        <v>-2208</v>
      </c>
      <c r="N27" s="18">
        <v>22</v>
      </c>
      <c r="O27" s="35">
        <v>-1546</v>
      </c>
      <c r="P27" s="4"/>
      <c r="Q27" s="4"/>
      <c r="R27" s="4"/>
      <c r="S27" s="4"/>
      <c r="T27" s="4"/>
      <c r="U27" s="4"/>
      <c r="V27" s="5"/>
      <c r="W27" s="5"/>
      <c r="X27" s="15"/>
      <c r="Y27" s="15"/>
      <c r="Z27" s="15"/>
      <c r="AA27" s="16"/>
    </row>
    <row r="28" spans="2:30" x14ac:dyDescent="0.2">
      <c r="C28" s="9"/>
      <c r="D28" s="9"/>
      <c r="E28" s="9"/>
      <c r="F28" s="9"/>
      <c r="G28" s="9"/>
      <c r="H28" s="9"/>
      <c r="I28" s="1">
        <v>24</v>
      </c>
      <c r="J28" s="43">
        <v>1</v>
      </c>
      <c r="K28" s="18">
        <v>-9906</v>
      </c>
      <c r="L28" s="18">
        <v>5243.9897600000004</v>
      </c>
      <c r="M28" s="18">
        <v>-2420</v>
      </c>
      <c r="N28" s="18">
        <v>20</v>
      </c>
      <c r="O28" s="35">
        <v>-1751</v>
      </c>
      <c r="P28" s="4"/>
      <c r="X28" s="15"/>
      <c r="Y28" s="15"/>
      <c r="Z28" s="15"/>
      <c r="AA28" s="16"/>
    </row>
    <row r="29" spans="2:30" x14ac:dyDescent="0.2">
      <c r="B29" s="41"/>
      <c r="C29" s="41"/>
      <c r="I29" s="1">
        <v>25</v>
      </c>
      <c r="J29" s="43">
        <v>1</v>
      </c>
      <c r="K29" s="18">
        <v>-10384</v>
      </c>
      <c r="L29" s="18">
        <v>4960.5490799999998</v>
      </c>
      <c r="M29" s="18">
        <v>-2949</v>
      </c>
      <c r="N29" s="18">
        <v>18</v>
      </c>
      <c r="O29" s="35">
        <v>-1854</v>
      </c>
      <c r="P29" s="4"/>
      <c r="Q29" s="4"/>
      <c r="R29" s="4"/>
      <c r="S29" s="4"/>
      <c r="T29" s="4"/>
      <c r="U29" s="4"/>
      <c r="V29" s="5"/>
      <c r="W29" s="5"/>
      <c r="X29" s="15"/>
      <c r="Y29" s="15"/>
      <c r="Z29" s="15"/>
      <c r="AA29" s="16"/>
    </row>
    <row r="30" spans="2:30" x14ac:dyDescent="0.2">
      <c r="B30" s="41"/>
      <c r="C30" s="41"/>
      <c r="I30" s="1">
        <v>26</v>
      </c>
      <c r="J30" s="43">
        <v>1</v>
      </c>
      <c r="K30" s="18">
        <v>-11749</v>
      </c>
      <c r="L30" s="18">
        <v>4712.9997000000003</v>
      </c>
      <c r="M30" s="18">
        <v>-3527</v>
      </c>
      <c r="N30" s="18">
        <v>10</v>
      </c>
      <c r="O30" s="35">
        <v>-2036</v>
      </c>
      <c r="P30" s="4"/>
      <c r="Q30" s="4"/>
      <c r="R30" s="4"/>
      <c r="S30" s="4"/>
      <c r="T30" s="4"/>
      <c r="U30" s="4"/>
      <c r="V30" s="5"/>
      <c r="W30" s="5"/>
      <c r="X30" s="15"/>
      <c r="Y30" s="15"/>
      <c r="Z30" s="15"/>
      <c r="AA30" s="16"/>
    </row>
    <row r="31" spans="2:30" x14ac:dyDescent="0.2">
      <c r="B31" s="41"/>
      <c r="C31" s="41"/>
      <c r="I31" s="1">
        <v>27</v>
      </c>
      <c r="J31" s="43">
        <v>1</v>
      </c>
      <c r="K31" s="18">
        <v>-12305</v>
      </c>
      <c r="L31" s="18">
        <v>4567.0006199999998</v>
      </c>
      <c r="M31" s="18">
        <v>-3917</v>
      </c>
      <c r="N31" s="18">
        <v>-63</v>
      </c>
      <c r="O31" s="35">
        <v>-2306</v>
      </c>
      <c r="P31" s="4"/>
      <c r="Q31" s="4"/>
      <c r="R31" s="4"/>
      <c r="S31" s="4"/>
      <c r="T31" s="4"/>
      <c r="U31" s="4"/>
      <c r="V31" s="5"/>
      <c r="W31" s="5"/>
      <c r="X31" s="15"/>
      <c r="Y31" s="15"/>
      <c r="Z31" s="15"/>
      <c r="AA31" s="16"/>
    </row>
    <row r="32" spans="2:30" x14ac:dyDescent="0.2">
      <c r="B32" s="41"/>
      <c r="C32" s="41"/>
      <c r="I32" s="1">
        <v>28</v>
      </c>
      <c r="J32" s="43">
        <v>1</v>
      </c>
      <c r="K32" s="18">
        <v>-13575</v>
      </c>
      <c r="L32" s="18">
        <v>4305.7751699999999</v>
      </c>
      <c r="M32" s="18">
        <v>-4543</v>
      </c>
      <c r="N32" s="18">
        <v>-1081</v>
      </c>
      <c r="O32" s="35">
        <v>-2446</v>
      </c>
      <c r="P32" s="4"/>
      <c r="Q32" s="4"/>
      <c r="R32" s="4"/>
      <c r="S32" s="4"/>
      <c r="T32" s="4"/>
      <c r="U32" s="4"/>
      <c r="V32" s="5"/>
      <c r="W32" s="5"/>
      <c r="X32" s="15"/>
      <c r="Y32" s="15"/>
      <c r="Z32" s="15"/>
      <c r="AA32" s="16"/>
    </row>
    <row r="33" spans="2:30" x14ac:dyDescent="0.2">
      <c r="B33" s="41"/>
      <c r="C33" s="41"/>
      <c r="I33" s="1">
        <v>29</v>
      </c>
      <c r="J33" s="43">
        <v>1</v>
      </c>
      <c r="K33" s="18">
        <v>-15673</v>
      </c>
      <c r="L33" s="18">
        <v>3979.9995199999998</v>
      </c>
      <c r="M33" s="18">
        <v>-5278</v>
      </c>
      <c r="N33" s="18">
        <v>-1429</v>
      </c>
      <c r="O33" s="35">
        <v>-3147</v>
      </c>
      <c r="P33" s="4"/>
      <c r="Q33" s="4"/>
      <c r="R33" s="4"/>
      <c r="S33" s="4"/>
      <c r="T33" s="4"/>
      <c r="U33" s="4"/>
      <c r="V33" s="5"/>
      <c r="W33" s="5"/>
      <c r="X33" s="15"/>
      <c r="Y33" s="15"/>
      <c r="Z33" s="15"/>
      <c r="AA33" s="16"/>
    </row>
    <row r="34" spans="2:30" ht="12.75" x14ac:dyDescent="0.2">
      <c r="B34" s="41"/>
      <c r="C34" s="41"/>
      <c r="I34" s="1">
        <v>30</v>
      </c>
      <c r="J34" s="43">
        <v>1</v>
      </c>
      <c r="K34" s="18">
        <v>-24933</v>
      </c>
      <c r="L34" s="18">
        <v>-4167.6138000000001</v>
      </c>
      <c r="M34" s="18">
        <v>-8687</v>
      </c>
      <c r="N34" s="18">
        <v>-6564</v>
      </c>
      <c r="O34" s="35">
        <v>-9692</v>
      </c>
      <c r="P34" s="4"/>
      <c r="Q34" s="4"/>
      <c r="R34" s="4"/>
      <c r="S34" s="4"/>
      <c r="T34" s="4"/>
      <c r="U34" s="4"/>
      <c r="V34" s="5"/>
      <c r="W34" s="5"/>
      <c r="X34" s="15"/>
      <c r="Y34" s="15"/>
      <c r="Z34" s="15"/>
      <c r="AA34" s="16"/>
      <c r="AC34"/>
      <c r="AD34" s="2"/>
    </row>
    <row r="35" spans="2:30" ht="12.75" x14ac:dyDescent="0.2">
      <c r="B35" s="41"/>
      <c r="C35" s="41"/>
      <c r="J35" s="44"/>
      <c r="K35" s="23"/>
      <c r="L35" s="23"/>
      <c r="M35" s="23"/>
      <c r="N35" s="23"/>
      <c r="O35" s="37"/>
      <c r="P35" s="4"/>
      <c r="Q35" s="4"/>
      <c r="R35" s="4"/>
      <c r="S35" s="4"/>
      <c r="T35" s="4"/>
      <c r="U35" s="4"/>
      <c r="V35" s="5"/>
      <c r="W35" s="5"/>
      <c r="X35" s="15"/>
      <c r="Y35" s="15"/>
      <c r="Z35" s="15"/>
      <c r="AA35" s="16"/>
      <c r="AC35"/>
      <c r="AD35" s="2"/>
    </row>
    <row r="36" spans="2:30" ht="12.75" x14ac:dyDescent="0.2">
      <c r="B36" s="41"/>
      <c r="C36" s="41"/>
      <c r="I36" s="7"/>
      <c r="P36" s="7"/>
      <c r="Q36" s="7"/>
      <c r="R36" s="7"/>
      <c r="S36" s="7"/>
      <c r="T36" s="7"/>
      <c r="U36" s="7"/>
      <c r="V36" s="5"/>
      <c r="W36" s="5"/>
      <c r="X36" s="15"/>
      <c r="Y36" s="15"/>
      <c r="Z36" s="15"/>
      <c r="AA36" s="16"/>
      <c r="AC36"/>
      <c r="AD36" s="2"/>
    </row>
    <row r="37" spans="2:30" ht="12.75" x14ac:dyDescent="0.2">
      <c r="B37" s="41"/>
      <c r="C37" s="41"/>
      <c r="I37" s="7"/>
      <c r="P37" s="7"/>
      <c r="Q37" s="7"/>
      <c r="R37" s="7"/>
      <c r="S37" s="7"/>
      <c r="T37" s="7"/>
      <c r="U37" s="7"/>
      <c r="V37" s="5"/>
      <c r="W37" s="5"/>
      <c r="X37" s="15"/>
      <c r="Y37" s="15"/>
      <c r="Z37" s="15"/>
      <c r="AA37" s="16"/>
      <c r="AC37"/>
      <c r="AD37" s="2"/>
    </row>
    <row r="38" spans="2:30" ht="12.75" x14ac:dyDescent="0.2">
      <c r="B38" s="41"/>
      <c r="C38" s="41"/>
      <c r="I38" s="5"/>
      <c r="P38" s="5"/>
      <c r="Q38" s="5"/>
      <c r="R38" s="5"/>
      <c r="S38" s="5"/>
      <c r="T38" s="5"/>
      <c r="U38" s="5"/>
      <c r="V38" s="5"/>
      <c r="W38" s="5"/>
      <c r="X38" s="15"/>
      <c r="Y38" s="15"/>
      <c r="Z38" s="15"/>
      <c r="AA38" s="16"/>
      <c r="AC38"/>
      <c r="AD38" s="2"/>
    </row>
    <row r="39" spans="2:30" ht="12.75" x14ac:dyDescent="0.2">
      <c r="B39" s="41"/>
      <c r="C39" s="41"/>
      <c r="I39" s="10"/>
      <c r="P39" s="10"/>
      <c r="Q39" s="10"/>
      <c r="R39" s="10"/>
      <c r="S39" s="10"/>
      <c r="T39" s="10"/>
      <c r="U39" s="10"/>
      <c r="V39" s="5"/>
      <c r="W39" s="5"/>
      <c r="X39" s="15"/>
      <c r="Y39" s="15"/>
      <c r="Z39" s="15"/>
      <c r="AA39" s="16"/>
      <c r="AC39"/>
      <c r="AD39" s="2"/>
    </row>
    <row r="40" spans="2:30" ht="12.75" x14ac:dyDescent="0.2">
      <c r="B40" s="41"/>
      <c r="C40" s="41"/>
      <c r="I40" s="11"/>
      <c r="P40" s="11"/>
      <c r="Q40" s="11"/>
      <c r="R40" s="11"/>
      <c r="S40" s="11"/>
      <c r="T40" s="11"/>
      <c r="U40" s="11"/>
      <c r="V40" s="5"/>
      <c r="W40" s="5"/>
      <c r="X40" s="15"/>
      <c r="Y40" s="15"/>
      <c r="Z40" s="15"/>
      <c r="AA40" s="16"/>
      <c r="AC40"/>
      <c r="AD40" s="2"/>
    </row>
    <row r="41" spans="2:30" ht="12.75" x14ac:dyDescent="0.2">
      <c r="B41" s="41"/>
      <c r="C41" s="41"/>
      <c r="I41" s="11"/>
      <c r="P41" s="11"/>
      <c r="Q41" s="11"/>
      <c r="R41" s="11"/>
      <c r="S41" s="11"/>
      <c r="T41" s="11"/>
      <c r="U41" s="11"/>
      <c r="V41" s="5"/>
      <c r="W41" s="5"/>
      <c r="X41" s="15"/>
      <c r="Y41" s="15"/>
      <c r="Z41" s="15"/>
      <c r="AA41" s="16"/>
      <c r="AC41"/>
      <c r="AD41" s="2"/>
    </row>
    <row r="42" spans="2:30" ht="12.75" x14ac:dyDescent="0.2">
      <c r="B42" s="41"/>
      <c r="C42" s="41"/>
      <c r="I42" s="11"/>
      <c r="P42" s="11"/>
      <c r="Q42" s="11"/>
      <c r="R42" s="11"/>
      <c r="S42" s="11"/>
      <c r="T42" s="11"/>
      <c r="U42" s="11"/>
      <c r="V42" s="5"/>
      <c r="W42" s="5"/>
      <c r="X42" s="15"/>
      <c r="Y42" s="15"/>
      <c r="Z42" s="15"/>
      <c r="AA42" s="16"/>
      <c r="AC42"/>
      <c r="AD42" s="2"/>
    </row>
    <row r="43" spans="2:30" ht="12.75" x14ac:dyDescent="0.2">
      <c r="B43" s="41"/>
      <c r="C43" s="41"/>
      <c r="I43" s="11"/>
      <c r="P43" s="11"/>
      <c r="Q43" s="11"/>
      <c r="R43" s="11"/>
      <c r="S43" s="11"/>
      <c r="T43" s="11"/>
      <c r="U43" s="11"/>
      <c r="V43" s="5"/>
      <c r="W43" s="5"/>
      <c r="X43" s="15"/>
      <c r="Y43" s="15"/>
      <c r="Z43" s="15"/>
      <c r="AA43" s="16"/>
      <c r="AC43"/>
      <c r="AD43" s="2"/>
    </row>
    <row r="44" spans="2:30" ht="12.75" x14ac:dyDescent="0.2">
      <c r="I44" s="11"/>
      <c r="P44" s="11"/>
      <c r="Q44" s="11"/>
      <c r="R44" s="11"/>
      <c r="S44" s="11"/>
      <c r="T44" s="11"/>
      <c r="U44" s="11"/>
      <c r="V44" s="5"/>
      <c r="W44" s="5"/>
      <c r="X44" s="15"/>
      <c r="Y44" s="15"/>
      <c r="Z44" s="15"/>
      <c r="AA44" s="16"/>
      <c r="AC44"/>
      <c r="AD44" s="2"/>
    </row>
    <row r="45" spans="2:30" ht="12.75" x14ac:dyDescent="0.2">
      <c r="I45" s="11"/>
      <c r="P45" s="11"/>
      <c r="Q45" s="11"/>
      <c r="R45" s="11"/>
      <c r="S45" s="11"/>
      <c r="T45" s="11"/>
      <c r="U45" s="11"/>
      <c r="V45" s="5"/>
      <c r="W45" s="5"/>
      <c r="X45" s="15"/>
      <c r="Y45" s="15"/>
      <c r="Z45" s="15"/>
      <c r="AA45" s="16"/>
      <c r="AC45"/>
      <c r="AD45" s="2"/>
    </row>
    <row r="46" spans="2:30" ht="12.75" x14ac:dyDescent="0.2">
      <c r="I46" s="11"/>
      <c r="P46" s="11"/>
      <c r="Q46" s="11"/>
      <c r="R46" s="11"/>
      <c r="S46" s="11"/>
      <c r="T46" s="11"/>
      <c r="U46" s="11"/>
      <c r="V46" s="5"/>
      <c r="W46" s="5"/>
      <c r="X46" s="15"/>
      <c r="Y46" s="15"/>
      <c r="Z46" s="15"/>
      <c r="AA46" s="16"/>
      <c r="AC46"/>
      <c r="AD46" s="2"/>
    </row>
    <row r="47" spans="2:30" ht="12.75" x14ac:dyDescent="0.2">
      <c r="I47" s="11"/>
      <c r="P47" s="11"/>
      <c r="Q47" s="11"/>
      <c r="R47" s="11"/>
      <c r="S47" s="11"/>
      <c r="T47" s="11"/>
      <c r="U47" s="11"/>
      <c r="V47" s="5"/>
      <c r="W47" s="5"/>
      <c r="X47" s="15"/>
      <c r="Y47" s="15"/>
      <c r="Z47" s="15"/>
      <c r="AA47" s="16"/>
      <c r="AC47"/>
      <c r="AD47" s="2"/>
    </row>
    <row r="48" spans="2:30" ht="12.75" x14ac:dyDescent="0.2">
      <c r="I48" s="11"/>
      <c r="P48" s="11"/>
      <c r="Q48" s="11"/>
      <c r="R48" s="11"/>
      <c r="S48" s="11"/>
      <c r="T48" s="11"/>
      <c r="U48" s="11"/>
      <c r="V48" s="5"/>
      <c r="W48" s="5"/>
      <c r="X48" s="15"/>
      <c r="Y48" s="15"/>
      <c r="Z48" s="15"/>
      <c r="AA48" s="16"/>
      <c r="AC48"/>
      <c r="AD48" s="2"/>
    </row>
    <row r="49" spans="9:30" ht="12.75" x14ac:dyDescent="0.2">
      <c r="I49" s="11"/>
      <c r="P49" s="11"/>
      <c r="Q49" s="11"/>
      <c r="R49" s="11"/>
      <c r="S49" s="11"/>
      <c r="T49" s="11"/>
      <c r="U49" s="11"/>
      <c r="V49" s="5"/>
      <c r="W49" s="5"/>
      <c r="X49" s="15"/>
      <c r="Y49" s="15"/>
      <c r="Z49" s="15"/>
      <c r="AA49" s="16"/>
      <c r="AC49"/>
      <c r="AD49" s="2"/>
    </row>
    <row r="50" spans="9:30" ht="12.75" x14ac:dyDescent="0.2">
      <c r="I50" s="11"/>
      <c r="P50" s="11"/>
      <c r="Q50" s="11"/>
      <c r="R50" s="11"/>
      <c r="S50" s="11"/>
      <c r="T50" s="11"/>
      <c r="U50" s="11"/>
      <c r="V50" s="5"/>
      <c r="W50" s="5"/>
      <c r="X50" s="15"/>
      <c r="Y50" s="15"/>
      <c r="Z50" s="15"/>
      <c r="AA50" s="16"/>
      <c r="AC50"/>
      <c r="AD50" s="2"/>
    </row>
    <row r="51" spans="9:30" ht="12.75" x14ac:dyDescent="0.2">
      <c r="I51" s="11"/>
      <c r="P51" s="11"/>
      <c r="Q51" s="11"/>
      <c r="R51" s="11"/>
      <c r="S51" s="11"/>
      <c r="T51" s="11"/>
      <c r="U51" s="11"/>
      <c r="V51" s="5"/>
      <c r="W51" s="5"/>
      <c r="X51" s="15"/>
      <c r="Y51" s="15"/>
      <c r="Z51" s="15"/>
      <c r="AA51" s="16"/>
      <c r="AC51"/>
      <c r="AD51" s="2"/>
    </row>
    <row r="52" spans="9:30" ht="12.75" x14ac:dyDescent="0.2">
      <c r="I52" s="12"/>
      <c r="P52" s="12"/>
      <c r="Q52" s="11"/>
      <c r="R52" s="11"/>
      <c r="S52" s="11"/>
      <c r="T52" s="11"/>
      <c r="U52" s="11"/>
      <c r="V52" s="5"/>
      <c r="W52" s="5"/>
      <c r="X52" s="15"/>
      <c r="Y52" s="15"/>
      <c r="Z52" s="15"/>
      <c r="AA52" s="16"/>
      <c r="AC52"/>
      <c r="AD52" s="2"/>
    </row>
    <row r="53" spans="9:30" ht="12.75" x14ac:dyDescent="0.2">
      <c r="I53" s="12"/>
      <c r="P53" s="12"/>
      <c r="Q53" s="11"/>
      <c r="R53" s="11"/>
      <c r="S53" s="11"/>
      <c r="T53" s="11"/>
      <c r="U53" s="11"/>
      <c r="V53" s="5"/>
      <c r="W53" s="5"/>
      <c r="X53" s="15"/>
      <c r="Y53" s="15"/>
      <c r="Z53" s="15"/>
      <c r="AA53" s="16"/>
      <c r="AC53"/>
      <c r="AD53" s="2"/>
    </row>
    <row r="54" spans="9:30" ht="12.75" x14ac:dyDescent="0.2">
      <c r="I54" s="12"/>
      <c r="P54" s="12"/>
      <c r="Q54" s="12"/>
      <c r="R54" s="12"/>
      <c r="S54" s="12"/>
      <c r="T54" s="12"/>
      <c r="U54" s="12"/>
      <c r="V54" s="5"/>
      <c r="W54" s="5"/>
      <c r="X54" s="15"/>
      <c r="Y54" s="15"/>
      <c r="Z54" s="15"/>
      <c r="AA54" s="16"/>
      <c r="AC54"/>
      <c r="AD54" s="2"/>
    </row>
    <row r="55" spans="9:30" ht="12.75" x14ac:dyDescent="0.2">
      <c r="I55" s="12"/>
      <c r="P55" s="12"/>
      <c r="Q55" s="12"/>
      <c r="R55" s="12"/>
      <c r="S55" s="12"/>
      <c r="T55" s="12"/>
      <c r="U55" s="12"/>
      <c r="V55" s="5"/>
      <c r="W55" s="5"/>
      <c r="X55" s="15"/>
      <c r="Y55" s="15"/>
      <c r="Z55" s="15"/>
      <c r="AA55" s="16"/>
      <c r="AC55"/>
      <c r="AD55" s="2"/>
    </row>
    <row r="56" spans="9:30" ht="12.75" x14ac:dyDescent="0.2">
      <c r="I56" s="11"/>
      <c r="P56" s="11"/>
      <c r="Q56" s="11"/>
      <c r="R56" s="11"/>
      <c r="S56" s="11"/>
      <c r="T56" s="11"/>
      <c r="U56" s="11"/>
      <c r="V56" s="5"/>
      <c r="W56" s="5"/>
      <c r="X56" s="15"/>
      <c r="Y56" s="15"/>
      <c r="Z56" s="15"/>
      <c r="AA56" s="16"/>
      <c r="AC56"/>
      <c r="AD56" s="2"/>
    </row>
    <row r="57" spans="9:30" ht="12.75" x14ac:dyDescent="0.2">
      <c r="I57" s="11"/>
      <c r="P57" s="11"/>
      <c r="Q57" s="11"/>
      <c r="R57" s="11"/>
      <c r="S57" s="11"/>
      <c r="T57" s="11"/>
      <c r="U57" s="11"/>
      <c r="V57" s="5"/>
      <c r="W57" s="5"/>
      <c r="X57" s="15"/>
      <c r="Y57" s="15"/>
      <c r="Z57" s="15"/>
      <c r="AA57" s="16"/>
      <c r="AC57"/>
      <c r="AD57" s="2"/>
    </row>
    <row r="58" spans="9:30" ht="12.75" x14ac:dyDescent="0.2">
      <c r="I58" s="11"/>
      <c r="P58" s="11"/>
      <c r="Q58" s="11"/>
      <c r="R58" s="11"/>
      <c r="S58" s="11"/>
      <c r="T58" s="11"/>
      <c r="U58" s="11"/>
      <c r="V58" s="5"/>
      <c r="W58" s="5"/>
      <c r="X58" s="15"/>
      <c r="Y58" s="15"/>
      <c r="Z58" s="15"/>
      <c r="AA58" s="16"/>
      <c r="AC58"/>
      <c r="AD58" s="2"/>
    </row>
    <row r="59" spans="9:30" ht="12.75" x14ac:dyDescent="0.2">
      <c r="I59" s="13"/>
      <c r="P59" s="13"/>
      <c r="Q59" s="13"/>
      <c r="R59" s="13"/>
      <c r="S59" s="13"/>
      <c r="T59" s="13"/>
      <c r="U59" s="13"/>
      <c r="V59" s="5"/>
      <c r="W59" s="5"/>
      <c r="X59" s="15"/>
      <c r="Y59" s="15"/>
      <c r="Z59" s="15"/>
      <c r="AA59" s="16"/>
      <c r="AC59"/>
      <c r="AD59" s="2"/>
    </row>
    <row r="60" spans="9:30" ht="12.75" x14ac:dyDescent="0.2">
      <c r="V60" s="5"/>
      <c r="W60" s="5"/>
      <c r="X60" s="15"/>
      <c r="Y60" s="15"/>
      <c r="Z60" s="15"/>
      <c r="AA60" s="16"/>
      <c r="AC60"/>
      <c r="AD60" s="2"/>
    </row>
    <row r="61" spans="9:30" ht="12.75" x14ac:dyDescent="0.2">
      <c r="V61" s="5"/>
      <c r="W61" s="5"/>
      <c r="X61" s="15"/>
      <c r="Y61" s="15"/>
      <c r="Z61" s="15"/>
      <c r="AA61" s="16"/>
      <c r="AC61"/>
      <c r="AD61" s="2"/>
    </row>
    <row r="62" spans="9:30" ht="12.75" x14ac:dyDescent="0.2">
      <c r="V62" s="5"/>
      <c r="W62" s="5"/>
      <c r="X62" s="15"/>
      <c r="Y62" s="15"/>
      <c r="Z62" s="15"/>
      <c r="AA62" s="16"/>
      <c r="AC62"/>
      <c r="AD62" s="2"/>
    </row>
    <row r="63" spans="9:30" ht="12.75" x14ac:dyDescent="0.2">
      <c r="V63" s="5"/>
      <c r="W63" s="5"/>
      <c r="X63" s="15"/>
      <c r="Y63" s="15"/>
      <c r="Z63" s="15"/>
      <c r="AA63" s="16"/>
      <c r="AC63"/>
      <c r="AD63" s="2"/>
    </row>
    <row r="64" spans="9:30" ht="12.75" x14ac:dyDescent="0.2">
      <c r="V64" s="5"/>
      <c r="W64" s="5"/>
      <c r="X64" s="15"/>
      <c r="Y64" s="15"/>
      <c r="Z64" s="15"/>
      <c r="AA64" s="16"/>
      <c r="AC64"/>
      <c r="AD64" s="2"/>
    </row>
    <row r="65" spans="22:30" ht="12.75" x14ac:dyDescent="0.2">
      <c r="V65" s="5"/>
      <c r="W65" s="5"/>
      <c r="X65" s="15"/>
      <c r="Y65" s="15"/>
      <c r="Z65" s="15"/>
      <c r="AA65" s="16"/>
      <c r="AC65"/>
      <c r="AD65" s="2"/>
    </row>
    <row r="66" spans="22:30" ht="12.75" x14ac:dyDescent="0.2">
      <c r="V66" s="5"/>
      <c r="W66" s="5"/>
      <c r="X66" s="15"/>
      <c r="Y66" s="15"/>
      <c r="Z66" s="15"/>
      <c r="AA66" s="16"/>
      <c r="AC66"/>
      <c r="AD66" s="2"/>
    </row>
    <row r="67" spans="22:30" ht="12.75" x14ac:dyDescent="0.2">
      <c r="V67" s="5"/>
      <c r="W67" s="5"/>
      <c r="X67" s="15"/>
      <c r="Y67" s="15"/>
      <c r="Z67" s="15"/>
      <c r="AA67" s="16"/>
      <c r="AC67"/>
      <c r="AD67" s="2"/>
    </row>
    <row r="68" spans="22:30" ht="12.75" x14ac:dyDescent="0.2">
      <c r="V68" s="5"/>
      <c r="W68" s="5"/>
      <c r="X68" s="15"/>
      <c r="Y68" s="15"/>
      <c r="Z68" s="15"/>
      <c r="AA68" s="16"/>
      <c r="AC68"/>
      <c r="AD68" s="2"/>
    </row>
    <row r="69" spans="22:30" ht="12.75" x14ac:dyDescent="0.2">
      <c r="V69" s="5"/>
      <c r="W69" s="5"/>
      <c r="X69" s="15"/>
      <c r="Y69" s="15"/>
      <c r="Z69" s="15"/>
      <c r="AA69" s="16"/>
      <c r="AC69"/>
      <c r="AD69" s="2"/>
    </row>
    <row r="70" spans="22:30" ht="12.75" x14ac:dyDescent="0.2">
      <c r="V70" s="5"/>
      <c r="W70" s="5"/>
      <c r="X70" s="15"/>
      <c r="Y70" s="15"/>
      <c r="Z70" s="15"/>
      <c r="AA70" s="16"/>
      <c r="AC70"/>
      <c r="AD70" s="2"/>
    </row>
    <row r="71" spans="22:30" ht="12.75" x14ac:dyDescent="0.2">
      <c r="V71" s="5"/>
      <c r="W71" s="5"/>
      <c r="X71" s="15"/>
      <c r="Y71" s="15"/>
      <c r="Z71" s="15"/>
      <c r="AA71" s="16"/>
      <c r="AC71"/>
      <c r="AD71" s="2"/>
    </row>
    <row r="72" spans="22:30" ht="12.75" x14ac:dyDescent="0.2">
      <c r="V72" s="5"/>
      <c r="W72" s="5"/>
      <c r="X72" s="15"/>
      <c r="Y72" s="15"/>
      <c r="Z72" s="15"/>
      <c r="AA72" s="16"/>
      <c r="AC72"/>
      <c r="AD72" s="2"/>
    </row>
    <row r="73" spans="22:30" ht="12.75" x14ac:dyDescent="0.2">
      <c r="V73" s="5"/>
      <c r="W73" s="5"/>
      <c r="X73" s="15"/>
      <c r="Y73" s="15"/>
      <c r="Z73" s="15"/>
      <c r="AA73" s="16"/>
      <c r="AC73"/>
      <c r="AD73" s="2"/>
    </row>
    <row r="74" spans="22:30" ht="12.75" x14ac:dyDescent="0.2">
      <c r="V74" s="5"/>
      <c r="W74" s="5"/>
      <c r="X74" s="15"/>
      <c r="Y74" s="15"/>
      <c r="Z74" s="15"/>
      <c r="AA74" s="16"/>
      <c r="AC74"/>
      <c r="AD74" s="2"/>
    </row>
    <row r="75" spans="22:30" ht="12.75" x14ac:dyDescent="0.2">
      <c r="V75" s="5"/>
      <c r="W75" s="5"/>
      <c r="X75" s="15"/>
      <c r="Y75" s="15"/>
      <c r="Z75" s="15"/>
      <c r="AA75" s="16"/>
      <c r="AC75"/>
      <c r="AD75" s="2"/>
    </row>
    <row r="76" spans="22:30" ht="12.75" x14ac:dyDescent="0.2">
      <c r="V76" s="5"/>
      <c r="W76" s="5"/>
      <c r="X76" s="15"/>
      <c r="Y76" s="15"/>
      <c r="Z76" s="15"/>
      <c r="AA76" s="16"/>
      <c r="AC76"/>
      <c r="AD76" s="2"/>
    </row>
    <row r="77" spans="22:30" ht="12.75" x14ac:dyDescent="0.2">
      <c r="V77" s="5"/>
      <c r="W77" s="5"/>
      <c r="X77" s="15"/>
      <c r="Y77" s="15"/>
      <c r="Z77" s="15"/>
      <c r="AA77" s="16"/>
      <c r="AC77"/>
      <c r="AD77" s="2"/>
    </row>
    <row r="78" spans="22:30" ht="12.75" x14ac:dyDescent="0.2">
      <c r="V78" s="5"/>
      <c r="W78" s="5"/>
      <c r="X78" s="15"/>
      <c r="Y78" s="15"/>
      <c r="Z78" s="15"/>
      <c r="AA78" s="16"/>
      <c r="AC78"/>
      <c r="AD78" s="2"/>
    </row>
    <row r="79" spans="22:30" ht="12.75" x14ac:dyDescent="0.2">
      <c r="V79" s="5"/>
      <c r="W79" s="5"/>
      <c r="X79" s="15"/>
      <c r="Y79" s="15"/>
      <c r="Z79" s="15"/>
      <c r="AA79" s="16"/>
      <c r="AC79"/>
      <c r="AD79" s="2"/>
    </row>
    <row r="80" spans="22:30" ht="12.75" x14ac:dyDescent="0.2">
      <c r="V80" s="5"/>
      <c r="W80" s="5"/>
      <c r="X80" s="15"/>
      <c r="Y80" s="15"/>
      <c r="Z80" s="15"/>
      <c r="AA80" s="16"/>
      <c r="AC80"/>
      <c r="AD80" s="2"/>
    </row>
    <row r="81" spans="9:30" ht="12.75" x14ac:dyDescent="0.2">
      <c r="V81" s="5"/>
      <c r="W81" s="5"/>
      <c r="X81" s="15"/>
      <c r="Y81" s="15"/>
      <c r="Z81" s="15"/>
      <c r="AA81" s="16"/>
      <c r="AC81"/>
      <c r="AD81" s="2"/>
    </row>
    <row r="82" spans="9:30" ht="12.75" x14ac:dyDescent="0.2">
      <c r="V82" s="5"/>
      <c r="W82" s="5"/>
      <c r="X82" s="15"/>
      <c r="Y82" s="15"/>
      <c r="Z82" s="15"/>
      <c r="AA82" s="16"/>
      <c r="AC82"/>
      <c r="AD82" s="2"/>
    </row>
    <row r="83" spans="9:30" ht="12.75" x14ac:dyDescent="0.2">
      <c r="V83" s="5"/>
      <c r="W83" s="5"/>
      <c r="X83" s="15"/>
      <c r="Y83" s="15"/>
      <c r="Z83" s="15"/>
      <c r="AA83" s="16"/>
      <c r="AC83"/>
      <c r="AD83" s="2"/>
    </row>
    <row r="84" spans="9:30" ht="12.75" x14ac:dyDescent="0.2">
      <c r="V84" s="5"/>
      <c r="W84" s="5"/>
      <c r="X84" s="15"/>
      <c r="Y84" s="15"/>
      <c r="Z84" s="15"/>
      <c r="AA84" s="16"/>
      <c r="AC84"/>
      <c r="AD84" s="2"/>
    </row>
    <row r="85" spans="9:30" ht="12.75" x14ac:dyDescent="0.2">
      <c r="V85" s="5"/>
      <c r="W85" s="5"/>
      <c r="X85" s="15"/>
      <c r="Y85" s="15"/>
      <c r="Z85" s="15"/>
      <c r="AA85" s="16"/>
      <c r="AC85"/>
      <c r="AD85" s="2"/>
    </row>
    <row r="86" spans="9:30" ht="12.75" x14ac:dyDescent="0.2">
      <c r="V86" s="5"/>
      <c r="W86" s="5"/>
      <c r="X86" s="15"/>
      <c r="Y86" s="15"/>
      <c r="Z86" s="15"/>
      <c r="AA86" s="16"/>
      <c r="AC86"/>
      <c r="AD86" s="2"/>
    </row>
    <row r="87" spans="9:30" ht="12.75" x14ac:dyDescent="0.2">
      <c r="V87" s="5"/>
      <c r="W87" s="5"/>
      <c r="X87" s="15"/>
      <c r="Y87" s="15"/>
      <c r="Z87" s="15"/>
      <c r="AA87" s="16"/>
      <c r="AC87"/>
      <c r="AD87" s="2"/>
    </row>
    <row r="88" spans="9:30" ht="12.75" x14ac:dyDescent="0.2">
      <c r="V88" s="5"/>
      <c r="W88" s="5"/>
      <c r="X88" s="15"/>
      <c r="Y88" s="15"/>
      <c r="Z88" s="15"/>
      <c r="AA88" s="16"/>
      <c r="AC88"/>
      <c r="AD88" s="2"/>
    </row>
    <row r="89" spans="9:30" ht="12.75" x14ac:dyDescent="0.2">
      <c r="V89" s="5"/>
      <c r="W89" s="5"/>
      <c r="X89" s="15"/>
      <c r="Y89" s="15"/>
      <c r="Z89" s="15"/>
      <c r="AA89" s="16"/>
      <c r="AC89"/>
      <c r="AD89" s="2"/>
    </row>
    <row r="90" spans="9:30" ht="12.75" x14ac:dyDescent="0.2">
      <c r="V90" s="5"/>
      <c r="W90" s="5"/>
      <c r="X90" s="15"/>
      <c r="Y90" s="15"/>
      <c r="Z90" s="15"/>
      <c r="AA90" s="16"/>
      <c r="AC90"/>
      <c r="AD90" s="2"/>
    </row>
    <row r="91" spans="9:30" ht="12.75" x14ac:dyDescent="0.2">
      <c r="V91" s="5"/>
      <c r="W91" s="5"/>
      <c r="X91" s="15"/>
      <c r="Y91" s="15"/>
      <c r="Z91" s="15"/>
      <c r="AA91" s="16"/>
      <c r="AC91"/>
      <c r="AD91" s="2"/>
    </row>
    <row r="92" spans="9:30" ht="12.75" x14ac:dyDescent="0.2">
      <c r="V92" s="5"/>
      <c r="W92" s="5"/>
      <c r="X92" s="15"/>
      <c r="Y92" s="15"/>
      <c r="Z92" s="15"/>
      <c r="AA92" s="16"/>
      <c r="AC92"/>
      <c r="AD92" s="2"/>
    </row>
    <row r="93" spans="9:30" ht="12.75" x14ac:dyDescent="0.2">
      <c r="I93" s="5"/>
      <c r="P93" s="5"/>
      <c r="Q93" s="5"/>
      <c r="R93" s="5"/>
      <c r="S93" s="5"/>
      <c r="T93" s="5"/>
      <c r="U93" s="5"/>
      <c r="V93" s="5"/>
      <c r="W93" s="5"/>
      <c r="X93" s="15"/>
      <c r="Y93" s="15"/>
      <c r="Z93" s="15"/>
      <c r="AA93" s="16"/>
      <c r="AC93"/>
      <c r="AD93" s="2"/>
    </row>
    <row r="94" spans="9:30" ht="12.75" x14ac:dyDescent="0.2">
      <c r="I94" s="5"/>
      <c r="P94" s="5"/>
      <c r="Q94" s="5"/>
      <c r="R94" s="5"/>
      <c r="S94" s="5"/>
      <c r="T94" s="5"/>
      <c r="U94" s="5"/>
      <c r="V94" s="5"/>
      <c r="W94" s="5"/>
      <c r="X94" s="15"/>
      <c r="Y94" s="15"/>
      <c r="Z94" s="15"/>
      <c r="AA94" s="16"/>
      <c r="AC94"/>
      <c r="AD94" s="2"/>
    </row>
    <row r="95" spans="9:30" x14ac:dyDescent="0.2">
      <c r="I95" s="9"/>
      <c r="P95" s="9"/>
      <c r="Q95" s="9"/>
      <c r="R95" s="9"/>
      <c r="S95" s="9"/>
      <c r="T95" s="9"/>
      <c r="U95" s="9"/>
      <c r="V95" s="5"/>
      <c r="W95" s="5"/>
      <c r="X95" s="15"/>
      <c r="Y95" s="15"/>
      <c r="Z95" s="15"/>
      <c r="AA95" s="16"/>
    </row>
    <row r="96" spans="9:30" x14ac:dyDescent="0.2">
      <c r="I96" s="9"/>
      <c r="P96" s="9"/>
      <c r="Q96" s="9"/>
      <c r="R96" s="9"/>
      <c r="S96" s="9"/>
      <c r="T96" s="9"/>
      <c r="U96" s="9"/>
      <c r="V96" s="9"/>
      <c r="W96" s="9"/>
    </row>
  </sheetData>
  <mergeCells count="7">
    <mergeCell ref="C2:H2"/>
    <mergeCell ref="Q24:W25"/>
    <mergeCell ref="J3:O3"/>
    <mergeCell ref="Q3:V3"/>
    <mergeCell ref="D13:H13"/>
    <mergeCell ref="C11:H12"/>
    <mergeCell ref="C3:H3"/>
  </mergeCells>
  <phoneticPr fontId="2"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6"/>
  <sheetViews>
    <sheetView zoomScale="85" zoomScaleNormal="85" workbookViewId="0">
      <selection activeCell="C26" sqref="C26"/>
    </sheetView>
  </sheetViews>
  <sheetFormatPr defaultRowHeight="12" x14ac:dyDescent="0.2"/>
  <cols>
    <col min="1" max="1" width="2.42578125" style="1" customWidth="1"/>
    <col min="2" max="2" width="2.5703125" style="1" customWidth="1"/>
    <col min="3" max="3" width="14.5703125" style="1" customWidth="1"/>
    <col min="4" max="4" width="10" style="1" bestFit="1" customWidth="1"/>
    <col min="5" max="5" width="10.85546875" style="1" bestFit="1" customWidth="1"/>
    <col min="6" max="6" width="10" style="1" bestFit="1" customWidth="1"/>
    <col min="7" max="8" width="10" style="1" customWidth="1"/>
    <col min="9" max="9" width="4.140625" style="1" customWidth="1"/>
    <col min="10" max="15" width="8.7109375" style="1" customWidth="1"/>
    <col min="16" max="16" width="2.5703125" style="1" customWidth="1"/>
    <col min="17" max="17" width="18.28515625" style="1" customWidth="1"/>
    <col min="18" max="22" width="9.140625" style="1"/>
    <col min="23" max="23" width="3.5703125" style="1" customWidth="1"/>
    <col min="24" max="24" width="15.85546875" style="14" bestFit="1" customWidth="1"/>
    <col min="25" max="26" width="6.5703125" style="14" bestFit="1" customWidth="1"/>
    <col min="27" max="27" width="7.85546875" style="14" bestFit="1" customWidth="1"/>
    <col min="28" max="28" width="8" style="14" bestFit="1" customWidth="1"/>
    <col min="29" max="16384" width="9.140625" style="1"/>
  </cols>
  <sheetData>
    <row r="2" spans="2:31" x14ac:dyDescent="0.2">
      <c r="C2" s="64" t="s">
        <v>23</v>
      </c>
      <c r="D2" s="64"/>
      <c r="E2" s="64"/>
      <c r="F2" s="64"/>
      <c r="G2" s="64"/>
      <c r="H2" s="64"/>
    </row>
    <row r="3" spans="2:31" ht="29.25" customHeight="1" x14ac:dyDescent="0.2">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41.25" customHeight="1" x14ac:dyDescent="0.2">
      <c r="B4" s="1"/>
      <c r="D4" s="38" t="s">
        <v>7</v>
      </c>
      <c r="E4" s="38" t="s">
        <v>5</v>
      </c>
      <c r="F4" s="38" t="s">
        <v>6</v>
      </c>
      <c r="G4" s="38" t="s">
        <v>15</v>
      </c>
      <c r="H4" s="38" t="s">
        <v>14</v>
      </c>
      <c r="I4" s="1"/>
      <c r="J4" s="30" t="s">
        <v>11</v>
      </c>
      <c r="K4" s="38" t="s">
        <v>7</v>
      </c>
      <c r="L4" s="38" t="s">
        <v>5</v>
      </c>
      <c r="M4" s="38" t="s">
        <v>6</v>
      </c>
      <c r="N4" s="38" t="s">
        <v>15</v>
      </c>
      <c r="O4" s="38" t="s">
        <v>14</v>
      </c>
      <c r="P4" s="1"/>
      <c r="V4" s="1"/>
      <c r="W4" s="1"/>
    </row>
    <row r="5" spans="2:31" ht="12.75" x14ac:dyDescent="0.2">
      <c r="C5" s="40" t="s">
        <v>12</v>
      </c>
      <c r="D5" s="39">
        <f>MAX(0,K5:K35)</f>
        <v>10626</v>
      </c>
      <c r="E5" s="39">
        <f t="shared" ref="E5:H5" si="0">MAX(0,L5:L35)</f>
        <v>18638.84893</v>
      </c>
      <c r="F5" s="39">
        <f t="shared" si="0"/>
        <v>13234</v>
      </c>
      <c r="G5" s="39">
        <f t="shared" si="0"/>
        <v>2022</v>
      </c>
      <c r="H5" s="39">
        <f t="shared" si="0"/>
        <v>5081</v>
      </c>
      <c r="I5" s="1">
        <v>1</v>
      </c>
      <c r="J5" s="42">
        <v>1</v>
      </c>
      <c r="K5" s="34">
        <v>10626</v>
      </c>
      <c r="L5" s="32">
        <v>18638.84893</v>
      </c>
      <c r="M5" s="32">
        <v>13234</v>
      </c>
      <c r="N5" s="32">
        <v>2022</v>
      </c>
      <c r="O5" s="33">
        <v>5081</v>
      </c>
      <c r="AC5"/>
      <c r="AD5" s="2"/>
      <c r="AE5" s="6"/>
    </row>
    <row r="6" spans="2:31" ht="12.75" x14ac:dyDescent="0.2">
      <c r="B6" s="41"/>
      <c r="C6" s="40" t="s">
        <v>13</v>
      </c>
      <c r="D6" s="39">
        <f>MAX(0,-MIN(K5:K35))</f>
        <v>32866</v>
      </c>
      <c r="E6" s="39">
        <f>MAX(0,-MIN(L5:L35))</f>
        <v>0</v>
      </c>
      <c r="F6" s="39">
        <f>MAX(0,-MIN(M5:M35))</f>
        <v>11412</v>
      </c>
      <c r="G6" s="39">
        <f>MAX(0,-MIN(N5:N35))</f>
        <v>12659</v>
      </c>
      <c r="H6" s="39">
        <f>MAX(0,-MIN(O5:O35))</f>
        <v>5197</v>
      </c>
      <c r="I6" s="1">
        <v>2</v>
      </c>
      <c r="J6" s="43">
        <v>1</v>
      </c>
      <c r="K6" s="34">
        <v>5003</v>
      </c>
      <c r="L6" s="18">
        <v>9800.9991800000007</v>
      </c>
      <c r="M6" s="18">
        <v>8429</v>
      </c>
      <c r="N6" s="18">
        <v>152</v>
      </c>
      <c r="O6" s="35">
        <v>2926</v>
      </c>
      <c r="AC6"/>
      <c r="AD6" s="2"/>
    </row>
    <row r="7" spans="2:31" ht="12.75" x14ac:dyDescent="0.2">
      <c r="I7" s="1">
        <v>3</v>
      </c>
      <c r="J7" s="43">
        <v>1</v>
      </c>
      <c r="K7" s="34">
        <v>3293</v>
      </c>
      <c r="L7" s="18">
        <v>8230.68649</v>
      </c>
      <c r="M7" s="18">
        <v>5262</v>
      </c>
      <c r="N7" s="18">
        <v>132</v>
      </c>
      <c r="O7" s="35">
        <v>2513</v>
      </c>
      <c r="W7" s="5"/>
      <c r="AC7"/>
      <c r="AD7" s="2"/>
    </row>
    <row r="8" spans="2:31" ht="12.75" x14ac:dyDescent="0.2">
      <c r="I8" s="1">
        <v>4</v>
      </c>
      <c r="J8" s="43">
        <v>1</v>
      </c>
      <c r="K8" s="34">
        <v>2185</v>
      </c>
      <c r="L8" s="18">
        <v>7263.7685300000003</v>
      </c>
      <c r="M8" s="18">
        <v>4121</v>
      </c>
      <c r="N8" s="18">
        <v>125</v>
      </c>
      <c r="O8" s="35">
        <v>2119</v>
      </c>
      <c r="W8" s="5"/>
      <c r="AC8"/>
      <c r="AD8" s="2"/>
    </row>
    <row r="9" spans="2:31" ht="12.75" x14ac:dyDescent="0.2">
      <c r="I9" s="1">
        <v>5</v>
      </c>
      <c r="J9" s="43">
        <v>1</v>
      </c>
      <c r="K9" s="34">
        <v>134</v>
      </c>
      <c r="L9" s="18">
        <v>7122.9638599999998</v>
      </c>
      <c r="M9" s="18">
        <v>3842</v>
      </c>
      <c r="N9" s="18">
        <v>120</v>
      </c>
      <c r="O9" s="35">
        <v>1702</v>
      </c>
      <c r="W9" s="5"/>
      <c r="AC9"/>
      <c r="AD9" s="2"/>
    </row>
    <row r="10" spans="2:31" ht="12.75" x14ac:dyDescent="0.2">
      <c r="I10" s="1">
        <v>6</v>
      </c>
      <c r="J10" s="43">
        <v>1</v>
      </c>
      <c r="K10" s="34">
        <v>-905</v>
      </c>
      <c r="L10" s="18">
        <v>6987.6091900000001</v>
      </c>
      <c r="M10" s="18">
        <v>3116</v>
      </c>
      <c r="N10" s="18">
        <v>111</v>
      </c>
      <c r="O10" s="35">
        <v>1472</v>
      </c>
      <c r="W10" s="5"/>
      <c r="AC10"/>
      <c r="AD10" s="2"/>
    </row>
    <row r="11" spans="2:31" ht="12.75" customHeight="1" x14ac:dyDescent="0.2">
      <c r="C11" s="64" t="s">
        <v>17</v>
      </c>
      <c r="D11" s="64"/>
      <c r="E11" s="64"/>
      <c r="F11" s="64"/>
      <c r="G11" s="64"/>
      <c r="H11" s="64"/>
      <c r="I11" s="1">
        <v>7</v>
      </c>
      <c r="J11" s="43">
        <v>1</v>
      </c>
      <c r="K11" s="34">
        <v>-1960</v>
      </c>
      <c r="L11" s="18">
        <v>6835.0734499999999</v>
      </c>
      <c r="M11" s="18">
        <v>2787</v>
      </c>
      <c r="N11" s="18">
        <v>98</v>
      </c>
      <c r="O11" s="35">
        <v>1381</v>
      </c>
      <c r="W11" s="5"/>
      <c r="AC11"/>
      <c r="AD11" s="2"/>
    </row>
    <row r="12" spans="2:31" ht="12.75" customHeight="1" x14ac:dyDescent="0.2">
      <c r="C12" s="64"/>
      <c r="D12" s="64"/>
      <c r="E12" s="64"/>
      <c r="F12" s="64"/>
      <c r="G12" s="64"/>
      <c r="H12" s="64"/>
      <c r="I12" s="1">
        <v>8</v>
      </c>
      <c r="J12" s="43">
        <v>1</v>
      </c>
      <c r="K12" s="34">
        <v>-2954</v>
      </c>
      <c r="L12" s="18">
        <v>6724.4131399999997</v>
      </c>
      <c r="M12" s="18">
        <v>2663</v>
      </c>
      <c r="N12" s="18">
        <v>88</v>
      </c>
      <c r="O12" s="35">
        <v>1263</v>
      </c>
      <c r="W12" s="5"/>
      <c r="AC12"/>
      <c r="AD12" s="2"/>
    </row>
    <row r="13" spans="2:31" ht="12.75" x14ac:dyDescent="0.2">
      <c r="C13" s="4"/>
      <c r="D13" s="65" t="s">
        <v>10</v>
      </c>
      <c r="E13" s="66"/>
      <c r="F13" s="66"/>
      <c r="G13" s="66"/>
      <c r="H13" s="66"/>
      <c r="I13" s="1">
        <v>9</v>
      </c>
      <c r="J13" s="43">
        <v>1</v>
      </c>
      <c r="K13" s="34">
        <v>-3566</v>
      </c>
      <c r="L13" s="18">
        <v>6553.27441</v>
      </c>
      <c r="M13" s="18">
        <v>2188</v>
      </c>
      <c r="N13" s="18">
        <v>81</v>
      </c>
      <c r="O13" s="35">
        <v>1109</v>
      </c>
      <c r="W13" s="5"/>
      <c r="AC13"/>
      <c r="AD13" s="2"/>
    </row>
    <row r="14" spans="2:31" ht="12.75" customHeight="1" x14ac:dyDescent="0.2">
      <c r="C14" s="19"/>
      <c r="D14" s="50" t="s">
        <v>7</v>
      </c>
      <c r="E14" s="51" t="s">
        <v>5</v>
      </c>
      <c r="F14" s="51" t="s">
        <v>6</v>
      </c>
      <c r="G14" s="51" t="s">
        <v>15</v>
      </c>
      <c r="H14" s="52" t="s">
        <v>14</v>
      </c>
      <c r="I14" s="1">
        <v>10</v>
      </c>
      <c r="J14" s="43">
        <v>1</v>
      </c>
      <c r="K14" s="34">
        <v>-3852</v>
      </c>
      <c r="L14" s="18">
        <v>6491.5241299999998</v>
      </c>
      <c r="M14" s="18">
        <v>1837</v>
      </c>
      <c r="N14" s="18">
        <v>75</v>
      </c>
      <c r="O14" s="35">
        <v>1000</v>
      </c>
      <c r="W14" s="5"/>
      <c r="AC14"/>
      <c r="AD14" s="2"/>
    </row>
    <row r="15" spans="2:31" ht="12.75" customHeight="1" x14ac:dyDescent="0.2">
      <c r="C15" s="57" t="s">
        <v>0</v>
      </c>
      <c r="D15" s="31">
        <f>MAX(K5:K35)</f>
        <v>10626</v>
      </c>
      <c r="E15" s="32">
        <f t="shared" ref="E15:H15" si="1">MAX(L5:L35)</f>
        <v>18638.84893</v>
      </c>
      <c r="F15" s="32">
        <f t="shared" si="1"/>
        <v>13234</v>
      </c>
      <c r="G15" s="32">
        <f t="shared" si="1"/>
        <v>2022</v>
      </c>
      <c r="H15" s="33">
        <f t="shared" si="1"/>
        <v>5081</v>
      </c>
      <c r="I15" s="1">
        <v>11</v>
      </c>
      <c r="J15" s="43">
        <v>1</v>
      </c>
      <c r="K15" s="34">
        <v>-4566</v>
      </c>
      <c r="L15" s="18">
        <v>6394.0002599999998</v>
      </c>
      <c r="M15" s="18">
        <v>1461</v>
      </c>
      <c r="N15" s="18">
        <v>72</v>
      </c>
      <c r="O15" s="35">
        <v>949</v>
      </c>
      <c r="W15" s="8"/>
      <c r="AC15"/>
      <c r="AD15" s="2"/>
    </row>
    <row r="16" spans="2:31" ht="12.75" x14ac:dyDescent="0.2">
      <c r="C16" s="58">
        <v>0.95</v>
      </c>
      <c r="D16" s="34">
        <f>PERCENTILE(K5:K35, 0.95)</f>
        <v>4148</v>
      </c>
      <c r="E16" s="18">
        <f t="shared" ref="E16:H16" si="2">PERCENTILE(L5:L35, 0.95)</f>
        <v>9015.8428349999995</v>
      </c>
      <c r="F16" s="18">
        <f t="shared" si="2"/>
        <v>6845.5</v>
      </c>
      <c r="G16" s="18">
        <f t="shared" si="2"/>
        <v>142</v>
      </c>
      <c r="H16" s="35">
        <f t="shared" si="2"/>
        <v>2719.5</v>
      </c>
      <c r="I16" s="1">
        <v>12</v>
      </c>
      <c r="J16" s="43">
        <v>1</v>
      </c>
      <c r="K16" s="34">
        <v>-4713</v>
      </c>
      <c r="L16" s="18">
        <v>6327.0001700000003</v>
      </c>
      <c r="M16" s="18">
        <v>1147</v>
      </c>
      <c r="N16" s="18">
        <v>69</v>
      </c>
      <c r="O16" s="35">
        <v>762</v>
      </c>
      <c r="W16" s="8"/>
      <c r="AC16"/>
      <c r="AD16" s="2"/>
    </row>
    <row r="17" spans="2:30" ht="12.75" x14ac:dyDescent="0.2">
      <c r="C17" s="59">
        <v>0.75</v>
      </c>
      <c r="D17" s="34">
        <f>PERCENTILE(K5:K35, 0.75)</f>
        <v>-3260</v>
      </c>
      <c r="E17" s="18">
        <f t="shared" ref="E17:H17" si="3">PERCENTILE(L5:L35, 0.75)</f>
        <v>6638.8437749999994</v>
      </c>
      <c r="F17" s="18">
        <f t="shared" si="3"/>
        <v>2425.5</v>
      </c>
      <c r="G17" s="18">
        <f t="shared" si="3"/>
        <v>84.5</v>
      </c>
      <c r="H17" s="35">
        <f t="shared" si="3"/>
        <v>1186</v>
      </c>
      <c r="I17" s="1">
        <v>13</v>
      </c>
      <c r="J17" s="43">
        <v>1</v>
      </c>
      <c r="K17" s="34">
        <v>-5691</v>
      </c>
      <c r="L17" s="18">
        <v>6183.3705799999998</v>
      </c>
      <c r="M17" s="18">
        <v>911</v>
      </c>
      <c r="N17" s="18">
        <v>68</v>
      </c>
      <c r="O17" s="35">
        <v>695</v>
      </c>
      <c r="W17" s="5"/>
      <c r="AC17"/>
      <c r="AD17" s="2"/>
    </row>
    <row r="18" spans="2:30" ht="12.75" x14ac:dyDescent="0.2">
      <c r="C18" s="59">
        <v>0.5</v>
      </c>
      <c r="D18" s="34">
        <f>PERCENTILE(K5:K35, 0.5)</f>
        <v>-6804</v>
      </c>
      <c r="E18" s="18">
        <f t="shared" ref="E18:H18" si="4">PERCENTILE(L5:L35, 0.5)</f>
        <v>5984.3900299999996</v>
      </c>
      <c r="F18" s="18">
        <f t="shared" si="4"/>
        <v>21</v>
      </c>
      <c r="G18" s="18">
        <f t="shared" si="4"/>
        <v>57</v>
      </c>
      <c r="H18" s="35">
        <f t="shared" si="4"/>
        <v>271</v>
      </c>
      <c r="I18" s="1">
        <v>14</v>
      </c>
      <c r="J18" s="43">
        <v>1</v>
      </c>
      <c r="K18" s="34">
        <v>-5938</v>
      </c>
      <c r="L18" s="18">
        <v>6120.9999699999998</v>
      </c>
      <c r="M18" s="18">
        <v>669</v>
      </c>
      <c r="N18" s="18">
        <v>65</v>
      </c>
      <c r="O18" s="35">
        <v>546</v>
      </c>
      <c r="W18" s="5"/>
      <c r="AC18"/>
      <c r="AD18" s="2"/>
    </row>
    <row r="19" spans="2:30" ht="12.75" x14ac:dyDescent="0.2">
      <c r="C19" s="59">
        <v>0.25</v>
      </c>
      <c r="D19" s="34">
        <f>PERCENTILE(K5:K35, 0.25)</f>
        <v>-12298.5</v>
      </c>
      <c r="E19" s="18">
        <f t="shared" ref="E19:H19" si="5">PERCENTILE(L5:L35, 0.25)</f>
        <v>5202.7378100000005</v>
      </c>
      <c r="F19" s="18">
        <f t="shared" si="5"/>
        <v>-2056</v>
      </c>
      <c r="G19" s="18">
        <f t="shared" si="5"/>
        <v>-4.5</v>
      </c>
      <c r="H19" s="35">
        <f t="shared" si="5"/>
        <v>-845</v>
      </c>
      <c r="I19" s="1">
        <v>15</v>
      </c>
      <c r="J19" s="43">
        <v>1</v>
      </c>
      <c r="K19" s="34">
        <v>-6269</v>
      </c>
      <c r="L19" s="18">
        <v>6038.1988799999999</v>
      </c>
      <c r="M19" s="18">
        <v>362</v>
      </c>
      <c r="N19" s="18">
        <v>62</v>
      </c>
      <c r="O19" s="35">
        <v>457</v>
      </c>
      <c r="P19" s="4"/>
      <c r="W19" s="5"/>
      <c r="AC19"/>
      <c r="AD19" s="2"/>
    </row>
    <row r="20" spans="2:30" ht="12.75" x14ac:dyDescent="0.2">
      <c r="C20" s="58">
        <v>0.05</v>
      </c>
      <c r="D20" s="34">
        <f>PERCENTILE(K5:K35, 0.05)</f>
        <v>-20461.5</v>
      </c>
      <c r="E20" s="18">
        <f t="shared" ref="E20:H20" si="6">PERCENTILE(L5:L35, 0.05)</f>
        <v>4272.8024649999998</v>
      </c>
      <c r="F20" s="18">
        <f t="shared" si="6"/>
        <v>-4733.5</v>
      </c>
      <c r="G20" s="18">
        <f t="shared" si="6"/>
        <v>-2887.5</v>
      </c>
      <c r="H20" s="35">
        <f t="shared" si="6"/>
        <v>-2671</v>
      </c>
      <c r="I20" s="1">
        <v>16</v>
      </c>
      <c r="J20" s="43">
        <v>1</v>
      </c>
      <c r="K20" s="34">
        <v>-6804</v>
      </c>
      <c r="L20" s="18">
        <v>5984.3900299999996</v>
      </c>
      <c r="M20" s="18">
        <v>21</v>
      </c>
      <c r="N20" s="18">
        <v>57</v>
      </c>
      <c r="O20" s="35">
        <v>271</v>
      </c>
      <c r="P20" s="4"/>
      <c r="W20" s="5"/>
      <c r="AC20"/>
      <c r="AD20" s="2"/>
    </row>
    <row r="21" spans="2:30" ht="12.75" x14ac:dyDescent="0.2">
      <c r="C21" s="60" t="s">
        <v>3</v>
      </c>
      <c r="D21" s="36">
        <f>MIN(K5:K35)</f>
        <v>-32866</v>
      </c>
      <c r="E21" s="23">
        <f t="shared" ref="E21:H21" si="7">MIN(L5:L35)</f>
        <v>78.999529999999993</v>
      </c>
      <c r="F21" s="23">
        <f t="shared" si="7"/>
        <v>-11412</v>
      </c>
      <c r="G21" s="23">
        <f t="shared" si="7"/>
        <v>-12659</v>
      </c>
      <c r="H21" s="37">
        <f t="shared" si="7"/>
        <v>-5197</v>
      </c>
      <c r="I21" s="1">
        <v>17</v>
      </c>
      <c r="J21" s="43">
        <v>1</v>
      </c>
      <c r="K21" s="34">
        <v>-7514</v>
      </c>
      <c r="L21" s="18">
        <v>5857.5478700000003</v>
      </c>
      <c r="M21" s="18">
        <v>-215</v>
      </c>
      <c r="N21" s="18">
        <v>50</v>
      </c>
      <c r="O21" s="35">
        <v>159</v>
      </c>
      <c r="P21" s="4"/>
      <c r="W21" s="5"/>
      <c r="AC21"/>
      <c r="AD21" s="2"/>
    </row>
    <row r="22" spans="2:30" ht="12.75" x14ac:dyDescent="0.2">
      <c r="C22" s="61" t="s">
        <v>1</v>
      </c>
      <c r="D22" s="31">
        <f>AVERAGE(K5:K35)</f>
        <v>-7856.8064516129034</v>
      </c>
      <c r="E22" s="32">
        <f>AVERAGE(L5:L35)</f>
        <v>6226.3627348387099</v>
      </c>
      <c r="F22" s="32">
        <f>AVERAGE(M5:M35)</f>
        <v>346.45161290322579</v>
      </c>
      <c r="G22" s="32">
        <f>AVERAGE(N5:N35)</f>
        <v>-549.06451612903231</v>
      </c>
      <c r="H22" s="33">
        <f>AVERAGE(O5:O35)</f>
        <v>150.2258064516129</v>
      </c>
      <c r="I22" s="1">
        <v>18</v>
      </c>
      <c r="J22" s="43">
        <v>1</v>
      </c>
      <c r="K22" s="34">
        <v>-8222</v>
      </c>
      <c r="L22" s="18">
        <v>5722.24773</v>
      </c>
      <c r="M22" s="18">
        <v>-417</v>
      </c>
      <c r="N22" s="18">
        <v>40</v>
      </c>
      <c r="O22" s="35">
        <v>24</v>
      </c>
      <c r="P22" s="4"/>
      <c r="W22" s="5"/>
      <c r="AC22"/>
      <c r="AD22" s="2"/>
    </row>
    <row r="23" spans="2:30" ht="12.75" x14ac:dyDescent="0.2">
      <c r="C23" s="24" t="s">
        <v>4</v>
      </c>
      <c r="D23" s="34">
        <f>STDEV(K5:K35)</f>
        <v>8622.9762704816912</v>
      </c>
      <c r="E23" s="18">
        <f>STDEV(L5:L35)</f>
        <v>2791.3580251909721</v>
      </c>
      <c r="F23" s="18">
        <f>STDEV(M5:M35)</f>
        <v>4331.9193655061617</v>
      </c>
      <c r="G23" s="18">
        <f>STDEV(N5:N35)</f>
        <v>2409.2506294902</v>
      </c>
      <c r="H23" s="35">
        <f>STDEV(O5:O35)</f>
        <v>1925.9552384843116</v>
      </c>
      <c r="I23" s="1">
        <v>19</v>
      </c>
      <c r="J23" s="43">
        <v>1</v>
      </c>
      <c r="K23" s="34">
        <v>-8982</v>
      </c>
      <c r="L23" s="18">
        <v>5591.4057899999998</v>
      </c>
      <c r="M23" s="18">
        <v>-539</v>
      </c>
      <c r="N23" s="18">
        <v>37</v>
      </c>
      <c r="O23" s="35">
        <v>-88</v>
      </c>
      <c r="P23" s="4"/>
      <c r="Q23" s="45"/>
      <c r="R23" s="4"/>
      <c r="S23" s="4"/>
      <c r="T23" s="4"/>
      <c r="U23" s="4"/>
      <c r="W23" s="5"/>
      <c r="X23" s="15"/>
      <c r="Y23" s="15"/>
      <c r="Z23" s="15"/>
      <c r="AA23" s="16"/>
      <c r="AC23"/>
      <c r="AD23" s="2"/>
    </row>
    <row r="24" spans="2:30" ht="12.75" customHeight="1" x14ac:dyDescent="0.2">
      <c r="C24" s="25" t="s">
        <v>8</v>
      </c>
      <c r="D24" s="53">
        <f>COUNTIF(K$5:K$35,"&gt;=0")/COUNTA(K$5:K$35)</f>
        <v>0.16129032258064516</v>
      </c>
      <c r="E24" s="46">
        <f>COUNTIF(L$5:L$35,"&gt;=0")/COUNTA(L$5:L$35)</f>
        <v>1</v>
      </c>
      <c r="F24" s="46">
        <f>COUNTIF(M$5:M$35,"&gt;=0")/COUNTA(M$5:M$35)</f>
        <v>0.5161290322580645</v>
      </c>
      <c r="G24" s="46">
        <f>COUNTIF(N$5:N$35,"&gt;=0")/COUNTA(N$5:N$35)</f>
        <v>0.74193548387096775</v>
      </c>
      <c r="H24" s="47">
        <f t="shared" ref="H24" si="8">COUNTIF(O$5:O$35,"&gt;=0")/COUNTA(O$5:O$35)</f>
        <v>0.58064516129032262</v>
      </c>
      <c r="I24" s="1">
        <v>20</v>
      </c>
      <c r="J24" s="43">
        <v>1</v>
      </c>
      <c r="K24" s="34">
        <v>-10014</v>
      </c>
      <c r="L24" s="18">
        <v>5498.9992700000003</v>
      </c>
      <c r="M24" s="18">
        <v>-790</v>
      </c>
      <c r="N24" s="18">
        <v>30</v>
      </c>
      <c r="O24" s="35">
        <v>-222</v>
      </c>
      <c r="P24" s="4"/>
      <c r="Q24" s="64" t="s">
        <v>19</v>
      </c>
      <c r="R24" s="64"/>
      <c r="S24" s="64"/>
      <c r="T24" s="64"/>
      <c r="U24" s="64"/>
      <c r="V24" s="64"/>
      <c r="W24" s="64"/>
      <c r="X24" s="15"/>
      <c r="Y24" s="15"/>
      <c r="Z24" s="15"/>
      <c r="AA24" s="16"/>
      <c r="AC24"/>
      <c r="AD24" s="2"/>
    </row>
    <row r="25" spans="2:30" ht="12.75" customHeight="1" x14ac:dyDescent="0.2">
      <c r="C25" s="26" t="s">
        <v>9</v>
      </c>
      <c r="D25" s="54">
        <f>1-D24</f>
        <v>0.83870967741935487</v>
      </c>
      <c r="E25" s="48">
        <f>1-E24</f>
        <v>0</v>
      </c>
      <c r="F25" s="48">
        <f>1-F24</f>
        <v>0.4838709677419355</v>
      </c>
      <c r="G25" s="48">
        <f>1-G24</f>
        <v>0.25806451612903225</v>
      </c>
      <c r="H25" s="49">
        <f>1-H24</f>
        <v>0.41935483870967738</v>
      </c>
      <c r="I25" s="1">
        <v>21</v>
      </c>
      <c r="J25" s="43">
        <v>1</v>
      </c>
      <c r="K25" s="34">
        <v>-10753</v>
      </c>
      <c r="L25" s="18">
        <v>5405.4594500000003</v>
      </c>
      <c r="M25" s="18">
        <v>-1211</v>
      </c>
      <c r="N25" s="18">
        <v>21</v>
      </c>
      <c r="O25" s="35">
        <v>-453</v>
      </c>
      <c r="P25" s="4"/>
      <c r="Q25" s="64"/>
      <c r="R25" s="64"/>
      <c r="S25" s="64"/>
      <c r="T25" s="64"/>
      <c r="U25" s="64"/>
      <c r="V25" s="64"/>
      <c r="W25" s="64"/>
      <c r="X25" s="15"/>
      <c r="Y25" s="15"/>
      <c r="Z25" s="15"/>
      <c r="AA25" s="16"/>
      <c r="AC25"/>
      <c r="AD25" s="2"/>
    </row>
    <row r="26" spans="2:30" ht="12.75" x14ac:dyDescent="0.2">
      <c r="C26" s="55" t="s">
        <v>2</v>
      </c>
      <c r="D26" s="56">
        <f>MEDIAN(K5:K35)</f>
        <v>-6804</v>
      </c>
      <c r="E26" s="56">
        <f>MEDIAN(L5:L35)</f>
        <v>5984.3900299999996</v>
      </c>
      <c r="F26" s="56">
        <f>MEDIAN(M5:M35)</f>
        <v>21</v>
      </c>
      <c r="G26" s="56">
        <f>MEDIAN(N5:N35)</f>
        <v>57</v>
      </c>
      <c r="H26" s="56">
        <f>MEDIAN(O5:O35)</f>
        <v>271</v>
      </c>
      <c r="I26" s="1">
        <v>22</v>
      </c>
      <c r="J26" s="43">
        <v>1</v>
      </c>
      <c r="K26" s="34">
        <v>-11509</v>
      </c>
      <c r="L26" s="18">
        <v>5359.5494200000003</v>
      </c>
      <c r="M26" s="18">
        <v>-1448</v>
      </c>
      <c r="N26" s="18">
        <v>17</v>
      </c>
      <c r="O26" s="35">
        <v>-593</v>
      </c>
      <c r="P26" s="4"/>
      <c r="Q26" s="4"/>
      <c r="R26" s="4"/>
      <c r="S26" s="4"/>
      <c r="T26" s="4"/>
      <c r="U26" s="4"/>
      <c r="V26" s="5"/>
      <c r="W26" s="5"/>
      <c r="X26" s="15"/>
      <c r="Y26" s="15"/>
      <c r="Z26" s="15"/>
      <c r="AA26" s="16"/>
      <c r="AC26"/>
      <c r="AD26" s="2"/>
    </row>
    <row r="27" spans="2:30" ht="12.75" x14ac:dyDescent="0.2">
      <c r="I27" s="1">
        <v>23</v>
      </c>
      <c r="J27" s="43">
        <v>1</v>
      </c>
      <c r="K27" s="34">
        <v>-11943</v>
      </c>
      <c r="L27" s="18">
        <v>5234.84476</v>
      </c>
      <c r="M27" s="18">
        <v>-1964</v>
      </c>
      <c r="N27" s="18">
        <v>14</v>
      </c>
      <c r="O27" s="35">
        <v>-806</v>
      </c>
      <c r="P27" s="4"/>
      <c r="Q27" s="4"/>
      <c r="R27" s="4"/>
      <c r="S27" s="4"/>
      <c r="T27" s="4"/>
      <c r="U27" s="4"/>
      <c r="V27" s="5"/>
      <c r="W27" s="5"/>
      <c r="X27" s="15"/>
      <c r="Y27" s="15"/>
      <c r="Z27" s="15"/>
      <c r="AA27" s="16"/>
      <c r="AC27"/>
      <c r="AD27" s="2"/>
    </row>
    <row r="28" spans="2:30" ht="12.75" x14ac:dyDescent="0.2">
      <c r="C28" s="9"/>
      <c r="D28" s="9"/>
      <c r="E28" s="9"/>
      <c r="F28" s="9"/>
      <c r="G28" s="9"/>
      <c r="H28" s="9"/>
      <c r="I28" s="1">
        <v>24</v>
      </c>
      <c r="J28" s="43">
        <v>1</v>
      </c>
      <c r="K28" s="34">
        <v>-12654</v>
      </c>
      <c r="L28" s="18">
        <v>5170.6308600000002</v>
      </c>
      <c r="M28" s="18">
        <v>-2148</v>
      </c>
      <c r="N28" s="18">
        <v>-23</v>
      </c>
      <c r="O28" s="35">
        <v>-884</v>
      </c>
      <c r="P28" s="4"/>
      <c r="X28" s="15"/>
      <c r="Y28" s="15"/>
      <c r="Z28" s="15"/>
      <c r="AA28" s="16"/>
      <c r="AC28"/>
      <c r="AD28" s="2"/>
    </row>
    <row r="29" spans="2:30" ht="12.75" x14ac:dyDescent="0.2">
      <c r="B29" s="41"/>
      <c r="C29" s="41"/>
      <c r="I29" s="1">
        <v>25</v>
      </c>
      <c r="J29" s="43">
        <v>1</v>
      </c>
      <c r="K29" s="34">
        <v>-13374</v>
      </c>
      <c r="L29" s="18">
        <v>4863.3799099999997</v>
      </c>
      <c r="M29" s="18">
        <v>-2386</v>
      </c>
      <c r="N29" s="18">
        <v>-48</v>
      </c>
      <c r="O29" s="35">
        <v>-1260</v>
      </c>
      <c r="P29" s="4"/>
      <c r="Q29" s="4"/>
      <c r="R29" s="4"/>
      <c r="S29" s="4"/>
      <c r="T29" s="4"/>
      <c r="U29" s="4"/>
      <c r="V29" s="5"/>
      <c r="W29" s="5"/>
      <c r="X29" s="15"/>
      <c r="Y29" s="15"/>
      <c r="Z29" s="15"/>
      <c r="AA29" s="16"/>
      <c r="AC29"/>
      <c r="AD29" s="2"/>
    </row>
    <row r="30" spans="2:30" ht="12.75" x14ac:dyDescent="0.2">
      <c r="B30" s="41"/>
      <c r="C30" s="41"/>
      <c r="I30" s="1">
        <v>26</v>
      </c>
      <c r="J30" s="43">
        <v>1</v>
      </c>
      <c r="K30" s="34">
        <v>-14627</v>
      </c>
      <c r="L30" s="18">
        <v>4772.8179399999999</v>
      </c>
      <c r="M30" s="18">
        <v>-2727</v>
      </c>
      <c r="N30" s="18">
        <v>-258</v>
      </c>
      <c r="O30" s="35">
        <v>-1444</v>
      </c>
      <c r="P30" s="4"/>
      <c r="Q30" s="4"/>
      <c r="R30" s="4"/>
      <c r="S30" s="4"/>
      <c r="T30" s="4"/>
      <c r="U30" s="4"/>
      <c r="V30" s="5"/>
      <c r="W30" s="5"/>
      <c r="X30" s="15"/>
      <c r="Y30" s="15"/>
      <c r="Z30" s="15"/>
      <c r="AA30" s="16"/>
      <c r="AC30"/>
      <c r="AD30" s="2"/>
    </row>
    <row r="31" spans="2:30" ht="12.75" x14ac:dyDescent="0.2">
      <c r="B31" s="41"/>
      <c r="C31" s="41"/>
      <c r="I31" s="1">
        <v>27</v>
      </c>
      <c r="J31" s="43">
        <v>1</v>
      </c>
      <c r="K31" s="34">
        <v>-16572</v>
      </c>
      <c r="L31" s="18">
        <v>4659.6361999999999</v>
      </c>
      <c r="M31" s="18">
        <v>-3108</v>
      </c>
      <c r="N31" s="18">
        <v>-586</v>
      </c>
      <c r="O31" s="35">
        <v>-1586</v>
      </c>
      <c r="P31" s="4"/>
      <c r="Q31" s="4"/>
      <c r="R31" s="4"/>
      <c r="S31" s="4"/>
      <c r="T31" s="4"/>
      <c r="U31" s="4"/>
      <c r="V31" s="5"/>
      <c r="W31" s="5"/>
      <c r="X31" s="15"/>
      <c r="Y31" s="15"/>
      <c r="Z31" s="15"/>
      <c r="AA31" s="16"/>
      <c r="AC31"/>
      <c r="AD31" s="2"/>
    </row>
    <row r="32" spans="2:30" ht="12.75" x14ac:dyDescent="0.2">
      <c r="B32" s="41"/>
      <c r="C32" s="41"/>
      <c r="I32" s="1">
        <v>28</v>
      </c>
      <c r="J32" s="43">
        <v>1</v>
      </c>
      <c r="K32" s="34">
        <v>-17631</v>
      </c>
      <c r="L32" s="18">
        <v>4558.9999200000002</v>
      </c>
      <c r="M32" s="18">
        <v>-3478</v>
      </c>
      <c r="N32" s="18">
        <v>-1278</v>
      </c>
      <c r="O32" s="35">
        <v>-1897</v>
      </c>
      <c r="P32" s="4"/>
      <c r="Q32" s="4"/>
      <c r="R32" s="4"/>
      <c r="S32" s="4"/>
      <c r="T32" s="4"/>
      <c r="U32" s="4"/>
      <c r="V32" s="5"/>
      <c r="W32" s="5"/>
      <c r="X32" s="15"/>
      <c r="Y32" s="15"/>
      <c r="Z32" s="15"/>
      <c r="AA32" s="16"/>
      <c r="AC32"/>
      <c r="AD32" s="2"/>
    </row>
    <row r="33" spans="2:30" ht="12.75" x14ac:dyDescent="0.2">
      <c r="B33" s="41"/>
      <c r="C33" s="41"/>
      <c r="I33" s="1">
        <v>29</v>
      </c>
      <c r="J33" s="43">
        <v>1</v>
      </c>
      <c r="K33" s="34">
        <v>-19517</v>
      </c>
      <c r="L33" s="18">
        <v>4348.0003299999998</v>
      </c>
      <c r="M33" s="18">
        <v>-4299</v>
      </c>
      <c r="N33" s="18">
        <v>-2517</v>
      </c>
      <c r="O33" s="35">
        <v>-2271</v>
      </c>
      <c r="P33" s="4"/>
      <c r="Q33" s="4"/>
      <c r="R33" s="4"/>
      <c r="S33" s="4"/>
      <c r="T33" s="4"/>
      <c r="U33" s="4"/>
      <c r="V33" s="5"/>
      <c r="W33" s="5"/>
      <c r="X33" s="15"/>
      <c r="Y33" s="15"/>
      <c r="Z33" s="15"/>
      <c r="AA33" s="16"/>
      <c r="AC33"/>
      <c r="AD33" s="2"/>
    </row>
    <row r="34" spans="2:30" ht="12.75" x14ac:dyDescent="0.2">
      <c r="B34" s="41"/>
      <c r="C34" s="41"/>
      <c r="I34" s="1">
        <v>30</v>
      </c>
      <c r="J34" s="43">
        <v>1</v>
      </c>
      <c r="K34" s="34">
        <v>-21406</v>
      </c>
      <c r="L34" s="18">
        <v>4197.6045999999997</v>
      </c>
      <c r="M34" s="18">
        <v>-5168</v>
      </c>
      <c r="N34" s="18">
        <v>-3258</v>
      </c>
      <c r="O34" s="35">
        <v>-3071</v>
      </c>
      <c r="P34" s="4"/>
      <c r="Q34" s="4"/>
      <c r="R34" s="4"/>
      <c r="S34" s="4"/>
      <c r="T34" s="4"/>
      <c r="U34" s="4"/>
      <c r="V34" s="5"/>
      <c r="W34" s="5"/>
      <c r="X34" s="15"/>
      <c r="Y34" s="15"/>
      <c r="Z34" s="15"/>
      <c r="AA34" s="16"/>
      <c r="AC34"/>
      <c r="AD34" s="2"/>
    </row>
    <row r="35" spans="2:30" ht="12.75" x14ac:dyDescent="0.2">
      <c r="B35" s="41"/>
      <c r="C35" s="41"/>
      <c r="I35" s="1">
        <v>31</v>
      </c>
      <c r="J35" s="44">
        <v>1</v>
      </c>
      <c r="K35" s="36">
        <v>-32866</v>
      </c>
      <c r="L35" s="23">
        <v>78.999529999999993</v>
      </c>
      <c r="M35" s="23">
        <v>-11412</v>
      </c>
      <c r="N35" s="23">
        <v>-12659</v>
      </c>
      <c r="O35" s="37">
        <v>-5197</v>
      </c>
      <c r="P35" s="4"/>
      <c r="Q35" s="4"/>
      <c r="R35" s="4"/>
      <c r="S35" s="4"/>
      <c r="T35" s="4"/>
      <c r="U35" s="4"/>
      <c r="V35" s="5"/>
      <c r="W35" s="5"/>
      <c r="X35" s="15"/>
      <c r="Y35" s="15"/>
      <c r="Z35" s="15"/>
      <c r="AA35" s="16"/>
      <c r="AC35"/>
      <c r="AD35" s="2"/>
    </row>
    <row r="36" spans="2:30" ht="12.75" x14ac:dyDescent="0.2">
      <c r="B36" s="41"/>
      <c r="C36" s="41"/>
      <c r="I36" s="7"/>
      <c r="P36" s="7"/>
      <c r="Q36" s="7"/>
      <c r="R36" s="7"/>
      <c r="S36" s="7"/>
      <c r="T36" s="7"/>
      <c r="U36" s="7"/>
      <c r="V36" s="5"/>
      <c r="W36" s="5"/>
      <c r="X36" s="15"/>
      <c r="Y36" s="15"/>
      <c r="Z36" s="15"/>
      <c r="AA36" s="16"/>
      <c r="AC36"/>
      <c r="AD36" s="2"/>
    </row>
    <row r="37" spans="2:30" ht="12.75" x14ac:dyDescent="0.2">
      <c r="B37" s="41"/>
      <c r="C37" s="41"/>
      <c r="I37" s="7"/>
      <c r="P37" s="7"/>
      <c r="Q37" s="7"/>
      <c r="R37" s="7"/>
      <c r="S37" s="7"/>
      <c r="T37" s="7"/>
      <c r="U37" s="7"/>
      <c r="V37" s="5"/>
      <c r="W37" s="5"/>
      <c r="X37" s="15"/>
      <c r="Y37" s="15"/>
      <c r="Z37" s="15"/>
      <c r="AA37" s="16"/>
      <c r="AC37"/>
      <c r="AD37" s="2"/>
    </row>
    <row r="38" spans="2:30" ht="12.75" x14ac:dyDescent="0.2">
      <c r="B38" s="41"/>
      <c r="C38" s="41"/>
      <c r="I38" s="5"/>
      <c r="P38" s="5"/>
      <c r="Q38" s="5"/>
      <c r="R38" s="5"/>
      <c r="S38" s="5"/>
      <c r="T38" s="5"/>
      <c r="U38" s="5"/>
      <c r="V38" s="5"/>
      <c r="W38" s="5"/>
      <c r="X38" s="15"/>
      <c r="Y38" s="15"/>
      <c r="Z38" s="15"/>
      <c r="AA38" s="16"/>
      <c r="AC38"/>
      <c r="AD38" s="2"/>
    </row>
    <row r="39" spans="2:30" ht="12.75" x14ac:dyDescent="0.2">
      <c r="B39" s="41"/>
      <c r="C39" s="41"/>
      <c r="I39" s="10"/>
      <c r="P39" s="10"/>
      <c r="Q39" s="10"/>
      <c r="R39" s="10"/>
      <c r="S39" s="10"/>
      <c r="T39" s="10"/>
      <c r="U39" s="10"/>
      <c r="V39" s="5"/>
      <c r="W39" s="5"/>
      <c r="X39" s="15"/>
      <c r="Y39" s="15"/>
      <c r="Z39" s="15"/>
      <c r="AA39" s="16"/>
      <c r="AC39"/>
      <c r="AD39" s="2"/>
    </row>
    <row r="40" spans="2:30" ht="12.75" x14ac:dyDescent="0.2">
      <c r="B40" s="41"/>
      <c r="C40" s="41"/>
      <c r="I40" s="11"/>
      <c r="P40" s="11"/>
      <c r="Q40" s="11"/>
      <c r="R40" s="11"/>
      <c r="S40" s="11"/>
      <c r="T40" s="11"/>
      <c r="U40" s="11"/>
      <c r="V40" s="5"/>
      <c r="W40" s="5"/>
      <c r="X40" s="15"/>
      <c r="Y40" s="15"/>
      <c r="Z40" s="15"/>
      <c r="AA40" s="16"/>
      <c r="AC40"/>
      <c r="AD40" s="2"/>
    </row>
    <row r="41" spans="2:30" ht="12.75" x14ac:dyDescent="0.2">
      <c r="B41" s="41"/>
      <c r="C41" s="41"/>
      <c r="I41" s="11"/>
      <c r="P41" s="11"/>
      <c r="Q41" s="11"/>
      <c r="R41" s="11"/>
      <c r="S41" s="11"/>
      <c r="T41" s="11"/>
      <c r="U41" s="11"/>
      <c r="V41" s="5"/>
      <c r="W41" s="5"/>
      <c r="X41" s="15"/>
      <c r="Y41" s="15"/>
      <c r="Z41" s="15"/>
      <c r="AA41" s="16"/>
      <c r="AC41"/>
      <c r="AD41" s="2"/>
    </row>
    <row r="42" spans="2:30" ht="12.75" x14ac:dyDescent="0.2">
      <c r="B42" s="41"/>
      <c r="C42" s="41"/>
      <c r="I42" s="11"/>
      <c r="P42" s="11"/>
      <c r="Q42" s="11"/>
      <c r="R42" s="11"/>
      <c r="S42" s="11"/>
      <c r="T42" s="11"/>
      <c r="U42" s="11"/>
      <c r="V42" s="5"/>
      <c r="W42" s="5"/>
      <c r="X42" s="15"/>
      <c r="Y42" s="15"/>
      <c r="Z42" s="15"/>
      <c r="AA42" s="16"/>
      <c r="AC42"/>
      <c r="AD42" s="2"/>
    </row>
    <row r="43" spans="2:30" ht="12.75" x14ac:dyDescent="0.2">
      <c r="B43" s="41"/>
      <c r="C43" s="41"/>
      <c r="I43" s="11"/>
      <c r="P43" s="11"/>
      <c r="Q43" s="11"/>
      <c r="R43" s="11"/>
      <c r="S43" s="11"/>
      <c r="T43" s="11"/>
      <c r="U43" s="11"/>
      <c r="V43" s="5"/>
      <c r="W43" s="5"/>
      <c r="X43" s="15"/>
      <c r="Y43" s="15"/>
      <c r="Z43" s="15"/>
      <c r="AA43" s="16"/>
      <c r="AC43"/>
      <c r="AD43" s="2"/>
    </row>
    <row r="44" spans="2:30" ht="12.75" x14ac:dyDescent="0.2">
      <c r="I44" s="11"/>
      <c r="P44" s="11"/>
      <c r="Q44" s="11"/>
      <c r="R44" s="11"/>
      <c r="S44" s="11"/>
      <c r="T44" s="11"/>
      <c r="U44" s="11"/>
      <c r="V44" s="5"/>
      <c r="W44" s="5"/>
      <c r="X44" s="15"/>
      <c r="Y44" s="15"/>
      <c r="Z44" s="15"/>
      <c r="AA44" s="16"/>
      <c r="AC44"/>
      <c r="AD44" s="2"/>
    </row>
    <row r="45" spans="2:30" ht="12.75" x14ac:dyDescent="0.2">
      <c r="I45" s="11"/>
      <c r="P45" s="11"/>
      <c r="Q45" s="11"/>
      <c r="R45" s="11"/>
      <c r="S45" s="11"/>
      <c r="T45" s="11"/>
      <c r="U45" s="11"/>
      <c r="V45" s="5"/>
      <c r="W45" s="5"/>
      <c r="X45" s="15"/>
      <c r="Y45" s="15"/>
      <c r="Z45" s="15"/>
      <c r="AA45" s="16"/>
      <c r="AC45"/>
      <c r="AD45" s="2"/>
    </row>
    <row r="46" spans="2:30" ht="12.75" x14ac:dyDescent="0.2">
      <c r="I46" s="11"/>
      <c r="P46" s="11"/>
      <c r="Q46" s="11"/>
      <c r="R46" s="11"/>
      <c r="S46" s="11"/>
      <c r="T46" s="11"/>
      <c r="U46" s="11"/>
      <c r="V46" s="5"/>
      <c r="W46" s="5"/>
      <c r="X46" s="15"/>
      <c r="Y46" s="15"/>
      <c r="Z46" s="15"/>
      <c r="AA46" s="16"/>
      <c r="AC46"/>
      <c r="AD46" s="2"/>
    </row>
    <row r="47" spans="2:30" ht="12.75" x14ac:dyDescent="0.2">
      <c r="I47" s="11"/>
      <c r="P47" s="11"/>
      <c r="Q47" s="11"/>
      <c r="R47" s="11"/>
      <c r="S47" s="11"/>
      <c r="T47" s="11"/>
      <c r="U47" s="11"/>
      <c r="V47" s="5"/>
      <c r="W47" s="5"/>
      <c r="X47" s="15"/>
      <c r="Y47" s="15"/>
      <c r="Z47" s="15"/>
      <c r="AA47" s="16"/>
      <c r="AC47"/>
      <c r="AD47" s="2"/>
    </row>
    <row r="48" spans="2:30" ht="12.75" x14ac:dyDescent="0.2">
      <c r="I48" s="11"/>
      <c r="P48" s="11"/>
      <c r="Q48" s="11"/>
      <c r="R48" s="11"/>
      <c r="S48" s="11"/>
      <c r="T48" s="11"/>
      <c r="U48" s="11"/>
      <c r="V48" s="5"/>
      <c r="W48" s="5"/>
      <c r="X48" s="15"/>
      <c r="Y48" s="15"/>
      <c r="Z48" s="15"/>
      <c r="AA48" s="16"/>
      <c r="AC48"/>
      <c r="AD48" s="2"/>
    </row>
    <row r="49" spans="9:30" ht="12.75" x14ac:dyDescent="0.2">
      <c r="I49" s="11"/>
      <c r="P49" s="11"/>
      <c r="Q49" s="11"/>
      <c r="R49" s="11"/>
      <c r="S49" s="11"/>
      <c r="T49" s="11"/>
      <c r="U49" s="11"/>
      <c r="V49" s="5"/>
      <c r="W49" s="5"/>
      <c r="X49" s="15"/>
      <c r="Y49" s="15"/>
      <c r="Z49" s="15"/>
      <c r="AA49" s="16"/>
      <c r="AC49"/>
      <c r="AD49" s="2"/>
    </row>
    <row r="50" spans="9:30" ht="12.75" x14ac:dyDescent="0.2">
      <c r="I50" s="11"/>
      <c r="P50" s="11"/>
      <c r="Q50" s="11"/>
      <c r="R50" s="11"/>
      <c r="S50" s="11"/>
      <c r="T50" s="11"/>
      <c r="U50" s="11"/>
      <c r="V50" s="5"/>
      <c r="W50" s="5"/>
      <c r="X50" s="15"/>
      <c r="Y50" s="15"/>
      <c r="Z50" s="15"/>
      <c r="AA50" s="16"/>
      <c r="AC50"/>
      <c r="AD50" s="2"/>
    </row>
    <row r="51" spans="9:30" ht="12.75" x14ac:dyDescent="0.2">
      <c r="I51" s="11"/>
      <c r="P51" s="11"/>
      <c r="Q51" s="11"/>
      <c r="R51" s="11"/>
      <c r="S51" s="11"/>
      <c r="T51" s="11"/>
      <c r="U51" s="11"/>
      <c r="V51" s="5"/>
      <c r="W51" s="5"/>
      <c r="X51" s="15"/>
      <c r="Y51" s="15"/>
      <c r="Z51" s="15"/>
      <c r="AA51" s="16"/>
      <c r="AC51"/>
      <c r="AD51" s="2"/>
    </row>
    <row r="52" spans="9:30" ht="12.75" x14ac:dyDescent="0.2">
      <c r="I52" s="12"/>
      <c r="P52" s="12"/>
      <c r="Q52" s="11"/>
      <c r="R52" s="11"/>
      <c r="S52" s="11"/>
      <c r="T52" s="11"/>
      <c r="U52" s="11"/>
      <c r="V52" s="5"/>
      <c r="W52" s="5"/>
      <c r="X52" s="15"/>
      <c r="Y52" s="15"/>
      <c r="Z52" s="15"/>
      <c r="AA52" s="16"/>
      <c r="AC52"/>
      <c r="AD52" s="2"/>
    </row>
    <row r="53" spans="9:30" ht="12.75" x14ac:dyDescent="0.2">
      <c r="I53" s="12"/>
      <c r="P53" s="12"/>
      <c r="Q53" s="11"/>
      <c r="R53" s="11"/>
      <c r="S53" s="11"/>
      <c r="T53" s="11"/>
      <c r="U53" s="11"/>
      <c r="V53" s="5"/>
      <c r="W53" s="5"/>
      <c r="X53" s="15"/>
      <c r="Y53" s="15"/>
      <c r="Z53" s="15"/>
      <c r="AA53" s="16"/>
      <c r="AC53"/>
      <c r="AD53" s="2"/>
    </row>
    <row r="54" spans="9:30" ht="12.75" x14ac:dyDescent="0.2">
      <c r="I54" s="12"/>
      <c r="P54" s="12"/>
      <c r="Q54" s="12"/>
      <c r="R54" s="12"/>
      <c r="S54" s="12"/>
      <c r="T54" s="12"/>
      <c r="U54" s="12"/>
      <c r="V54" s="5"/>
      <c r="W54" s="5"/>
      <c r="X54" s="15"/>
      <c r="Y54" s="15"/>
      <c r="Z54" s="15"/>
      <c r="AA54" s="16"/>
      <c r="AC54"/>
      <c r="AD54" s="2"/>
    </row>
    <row r="55" spans="9:30" ht="12.75" x14ac:dyDescent="0.2">
      <c r="I55" s="12"/>
      <c r="P55" s="12"/>
      <c r="Q55" s="12"/>
      <c r="R55" s="12"/>
      <c r="S55" s="12"/>
      <c r="T55" s="12"/>
      <c r="U55" s="12"/>
      <c r="V55" s="5"/>
      <c r="W55" s="5"/>
      <c r="X55" s="15"/>
      <c r="Y55" s="15"/>
      <c r="Z55" s="15"/>
      <c r="AA55" s="16"/>
      <c r="AC55"/>
      <c r="AD55" s="2"/>
    </row>
    <row r="56" spans="9:30" ht="12.75" x14ac:dyDescent="0.2">
      <c r="I56" s="11"/>
      <c r="P56" s="11"/>
      <c r="Q56" s="11"/>
      <c r="R56" s="11"/>
      <c r="S56" s="11"/>
      <c r="T56" s="11"/>
      <c r="U56" s="11"/>
      <c r="V56" s="5"/>
      <c r="W56" s="5"/>
      <c r="X56" s="15"/>
      <c r="Y56" s="15"/>
      <c r="Z56" s="15"/>
      <c r="AA56" s="16"/>
      <c r="AC56"/>
      <c r="AD56" s="2"/>
    </row>
    <row r="57" spans="9:30" ht="12.75" x14ac:dyDescent="0.2">
      <c r="I57" s="11"/>
      <c r="P57" s="11"/>
      <c r="Q57" s="11"/>
      <c r="R57" s="11"/>
      <c r="S57" s="11"/>
      <c r="T57" s="11"/>
      <c r="U57" s="11"/>
      <c r="V57" s="5"/>
      <c r="W57" s="5"/>
      <c r="X57" s="15"/>
      <c r="Y57" s="15"/>
      <c r="Z57" s="15"/>
      <c r="AA57" s="16"/>
      <c r="AC57"/>
      <c r="AD57" s="2"/>
    </row>
    <row r="58" spans="9:30" ht="12.75" x14ac:dyDescent="0.2">
      <c r="I58" s="11"/>
      <c r="P58" s="11"/>
      <c r="Q58" s="11"/>
      <c r="R58" s="11"/>
      <c r="S58" s="11"/>
      <c r="T58" s="11"/>
      <c r="U58" s="11"/>
      <c r="V58" s="5"/>
      <c r="W58" s="5"/>
      <c r="X58" s="15"/>
      <c r="Y58" s="15"/>
      <c r="Z58" s="15"/>
      <c r="AA58" s="16"/>
      <c r="AC58"/>
      <c r="AD58" s="2"/>
    </row>
    <row r="59" spans="9:30" ht="12.75" x14ac:dyDescent="0.2">
      <c r="I59" s="13"/>
      <c r="P59" s="13"/>
      <c r="Q59" s="13"/>
      <c r="R59" s="13"/>
      <c r="S59" s="13"/>
      <c r="T59" s="13"/>
      <c r="U59" s="13"/>
      <c r="V59" s="5"/>
      <c r="W59" s="5"/>
      <c r="X59" s="15"/>
      <c r="Y59" s="15"/>
      <c r="Z59" s="15"/>
      <c r="AA59" s="16"/>
      <c r="AC59"/>
      <c r="AD59" s="2"/>
    </row>
    <row r="60" spans="9:30" ht="12.75" x14ac:dyDescent="0.2">
      <c r="V60" s="5"/>
      <c r="W60" s="5"/>
      <c r="X60" s="15"/>
      <c r="Y60" s="15"/>
      <c r="Z60" s="15"/>
      <c r="AA60" s="16"/>
      <c r="AC60"/>
      <c r="AD60" s="2"/>
    </row>
    <row r="61" spans="9:30" ht="12.75" x14ac:dyDescent="0.2">
      <c r="V61" s="5"/>
      <c r="W61" s="5"/>
      <c r="X61" s="15"/>
      <c r="Y61" s="15"/>
      <c r="Z61" s="15"/>
      <c r="AA61" s="16"/>
      <c r="AC61"/>
      <c r="AD61" s="2"/>
    </row>
    <row r="62" spans="9:30" ht="12.75" x14ac:dyDescent="0.2">
      <c r="V62" s="5"/>
      <c r="W62" s="5"/>
      <c r="X62" s="15"/>
      <c r="Y62" s="15"/>
      <c r="Z62" s="15"/>
      <c r="AA62" s="16"/>
      <c r="AC62"/>
      <c r="AD62" s="2"/>
    </row>
    <row r="63" spans="9:30" ht="12.75" x14ac:dyDescent="0.2">
      <c r="V63" s="5"/>
      <c r="W63" s="5"/>
      <c r="X63" s="15"/>
      <c r="Y63" s="15"/>
      <c r="Z63" s="15"/>
      <c r="AA63" s="16"/>
      <c r="AC63"/>
      <c r="AD63" s="2"/>
    </row>
    <row r="64" spans="9:30" ht="12.75" x14ac:dyDescent="0.2">
      <c r="V64" s="5"/>
      <c r="W64" s="5"/>
      <c r="X64" s="15"/>
      <c r="Y64" s="15"/>
      <c r="Z64" s="15"/>
      <c r="AA64" s="16"/>
      <c r="AC64"/>
      <c r="AD64" s="2"/>
    </row>
    <row r="65" spans="22:30" ht="12.75" x14ac:dyDescent="0.2">
      <c r="V65" s="5"/>
      <c r="W65" s="5"/>
      <c r="X65" s="15"/>
      <c r="Y65" s="15"/>
      <c r="Z65" s="15"/>
      <c r="AA65" s="16"/>
      <c r="AC65"/>
      <c r="AD65" s="2"/>
    </row>
    <row r="66" spans="22:30" ht="12.75" x14ac:dyDescent="0.2">
      <c r="V66" s="5"/>
      <c r="W66" s="5"/>
      <c r="X66" s="15"/>
      <c r="Y66" s="15"/>
      <c r="Z66" s="15"/>
      <c r="AA66" s="16"/>
      <c r="AC66"/>
      <c r="AD66" s="2"/>
    </row>
    <row r="67" spans="22:30" ht="12.75" x14ac:dyDescent="0.2">
      <c r="V67" s="5"/>
      <c r="W67" s="5"/>
      <c r="X67" s="15"/>
      <c r="Y67" s="15"/>
      <c r="Z67" s="15"/>
      <c r="AA67" s="16"/>
      <c r="AC67"/>
      <c r="AD67" s="2"/>
    </row>
    <row r="68" spans="22:30" ht="12.75" x14ac:dyDescent="0.2">
      <c r="V68" s="5"/>
      <c r="W68" s="5"/>
      <c r="X68" s="15"/>
      <c r="Y68" s="15"/>
      <c r="Z68" s="15"/>
      <c r="AA68" s="16"/>
      <c r="AC68"/>
      <c r="AD68" s="2"/>
    </row>
    <row r="69" spans="22:30" ht="12.75" x14ac:dyDescent="0.2">
      <c r="V69" s="5"/>
      <c r="W69" s="5"/>
      <c r="X69" s="15"/>
      <c r="Y69" s="15"/>
      <c r="Z69" s="15"/>
      <c r="AA69" s="16"/>
      <c r="AC69"/>
      <c r="AD69" s="2"/>
    </row>
    <row r="70" spans="22:30" ht="12.75" x14ac:dyDescent="0.2">
      <c r="V70" s="5"/>
      <c r="W70" s="5"/>
      <c r="X70" s="15"/>
      <c r="Y70" s="15"/>
      <c r="Z70" s="15"/>
      <c r="AA70" s="16"/>
      <c r="AC70"/>
      <c r="AD70" s="2"/>
    </row>
    <row r="71" spans="22:30" ht="12.75" x14ac:dyDescent="0.2">
      <c r="V71" s="5"/>
      <c r="W71" s="5"/>
      <c r="X71" s="15"/>
      <c r="Y71" s="15"/>
      <c r="Z71" s="15"/>
      <c r="AA71" s="16"/>
      <c r="AC71"/>
      <c r="AD71" s="2"/>
    </row>
    <row r="72" spans="22:30" ht="12.75" x14ac:dyDescent="0.2">
      <c r="V72" s="5"/>
      <c r="W72" s="5"/>
      <c r="X72" s="15"/>
      <c r="Y72" s="15"/>
      <c r="Z72" s="15"/>
      <c r="AA72" s="16"/>
      <c r="AC72"/>
      <c r="AD72" s="2"/>
    </row>
    <row r="73" spans="22:30" ht="12.75" x14ac:dyDescent="0.2">
      <c r="V73" s="5"/>
      <c r="W73" s="5"/>
      <c r="X73" s="15"/>
      <c r="Y73" s="15"/>
      <c r="Z73" s="15"/>
      <c r="AA73" s="16"/>
      <c r="AC73"/>
      <c r="AD73" s="2"/>
    </row>
    <row r="74" spans="22:30" ht="12.75" x14ac:dyDescent="0.2">
      <c r="V74" s="5"/>
      <c r="W74" s="5"/>
      <c r="X74" s="15"/>
      <c r="Y74" s="15"/>
      <c r="Z74" s="15"/>
      <c r="AA74" s="16"/>
      <c r="AC74"/>
      <c r="AD74" s="2"/>
    </row>
    <row r="75" spans="22:30" ht="12.75" x14ac:dyDescent="0.2">
      <c r="V75" s="5"/>
      <c r="W75" s="5"/>
      <c r="X75" s="15"/>
      <c r="Y75" s="15"/>
      <c r="Z75" s="15"/>
      <c r="AA75" s="16"/>
      <c r="AC75"/>
      <c r="AD75" s="2"/>
    </row>
    <row r="76" spans="22:30" ht="12.75" x14ac:dyDescent="0.2">
      <c r="V76" s="5"/>
      <c r="W76" s="5"/>
      <c r="X76" s="15"/>
      <c r="Y76" s="15"/>
      <c r="Z76" s="15"/>
      <c r="AA76" s="16"/>
      <c r="AC76"/>
      <c r="AD76" s="2"/>
    </row>
    <row r="77" spans="22:30" ht="12.75" x14ac:dyDescent="0.2">
      <c r="V77" s="5"/>
      <c r="W77" s="5"/>
      <c r="X77" s="15"/>
      <c r="Y77" s="15"/>
      <c r="Z77" s="15"/>
      <c r="AA77" s="16"/>
      <c r="AC77"/>
      <c r="AD77" s="2"/>
    </row>
    <row r="78" spans="22:30" ht="12.75" x14ac:dyDescent="0.2">
      <c r="V78" s="5"/>
      <c r="W78" s="5"/>
      <c r="X78" s="15"/>
      <c r="Y78" s="15"/>
      <c r="Z78" s="15"/>
      <c r="AA78" s="16"/>
      <c r="AC78"/>
      <c r="AD78" s="2"/>
    </row>
    <row r="79" spans="22:30" ht="12.75" x14ac:dyDescent="0.2">
      <c r="V79" s="5"/>
      <c r="W79" s="5"/>
      <c r="X79" s="15"/>
      <c r="Y79" s="15"/>
      <c r="Z79" s="15"/>
      <c r="AA79" s="16"/>
      <c r="AC79"/>
      <c r="AD79" s="2"/>
    </row>
    <row r="80" spans="22:30" ht="12.75" x14ac:dyDescent="0.2">
      <c r="V80" s="5"/>
      <c r="W80" s="5"/>
      <c r="X80" s="15"/>
      <c r="Y80" s="15"/>
      <c r="Z80" s="15"/>
      <c r="AA80" s="16"/>
      <c r="AC80"/>
      <c r="AD80" s="2"/>
    </row>
    <row r="81" spans="9:30" ht="12.75" x14ac:dyDescent="0.2">
      <c r="V81" s="5"/>
      <c r="W81" s="5"/>
      <c r="X81" s="15"/>
      <c r="Y81" s="15"/>
      <c r="Z81" s="15"/>
      <c r="AA81" s="16"/>
      <c r="AC81"/>
      <c r="AD81" s="2"/>
    </row>
    <row r="82" spans="9:30" ht="12.75" x14ac:dyDescent="0.2">
      <c r="V82" s="5"/>
      <c r="W82" s="5"/>
      <c r="X82" s="15"/>
      <c r="Y82" s="15"/>
      <c r="Z82" s="15"/>
      <c r="AA82" s="16"/>
      <c r="AC82"/>
      <c r="AD82" s="2"/>
    </row>
    <row r="83" spans="9:30" ht="12.75" x14ac:dyDescent="0.2">
      <c r="V83" s="5"/>
      <c r="W83" s="5"/>
      <c r="X83" s="15"/>
      <c r="Y83" s="15"/>
      <c r="Z83" s="15"/>
      <c r="AA83" s="16"/>
      <c r="AC83"/>
      <c r="AD83" s="2"/>
    </row>
    <row r="84" spans="9:30" ht="12.75" x14ac:dyDescent="0.2">
      <c r="V84" s="5"/>
      <c r="W84" s="5"/>
      <c r="X84" s="15"/>
      <c r="Y84" s="15"/>
      <c r="Z84" s="15"/>
      <c r="AA84" s="16"/>
      <c r="AC84"/>
      <c r="AD84" s="2"/>
    </row>
    <row r="85" spans="9:30" ht="12.75" x14ac:dyDescent="0.2">
      <c r="V85" s="5"/>
      <c r="W85" s="5"/>
      <c r="X85" s="15"/>
      <c r="Y85" s="15"/>
      <c r="Z85" s="15"/>
      <c r="AA85" s="16"/>
      <c r="AC85"/>
      <c r="AD85" s="2"/>
    </row>
    <row r="86" spans="9:30" ht="12.75" x14ac:dyDescent="0.2">
      <c r="V86" s="5"/>
      <c r="W86" s="5"/>
      <c r="X86" s="15"/>
      <c r="Y86" s="15"/>
      <c r="Z86" s="15"/>
      <c r="AA86" s="16"/>
      <c r="AC86"/>
      <c r="AD86" s="2"/>
    </row>
    <row r="87" spans="9:30" ht="12.75" x14ac:dyDescent="0.2">
      <c r="V87" s="5"/>
      <c r="W87" s="5"/>
      <c r="X87" s="15"/>
      <c r="Y87" s="15"/>
      <c r="Z87" s="15"/>
      <c r="AA87" s="16"/>
      <c r="AC87"/>
      <c r="AD87" s="2"/>
    </row>
    <row r="88" spans="9:30" ht="12.75" x14ac:dyDescent="0.2">
      <c r="V88" s="5"/>
      <c r="W88" s="5"/>
      <c r="X88" s="15"/>
      <c r="Y88" s="15"/>
      <c r="Z88" s="15"/>
      <c r="AA88" s="16"/>
      <c r="AC88"/>
      <c r="AD88" s="2"/>
    </row>
    <row r="89" spans="9:30" ht="12.75" x14ac:dyDescent="0.2">
      <c r="V89" s="5"/>
      <c r="W89" s="5"/>
      <c r="X89" s="15"/>
      <c r="Y89" s="15"/>
      <c r="Z89" s="15"/>
      <c r="AA89" s="16"/>
      <c r="AC89"/>
      <c r="AD89" s="2"/>
    </row>
    <row r="90" spans="9:30" ht="12.75" x14ac:dyDescent="0.2">
      <c r="V90" s="5"/>
      <c r="W90" s="5"/>
      <c r="X90" s="15"/>
      <c r="Y90" s="15"/>
      <c r="Z90" s="15"/>
      <c r="AA90" s="16"/>
      <c r="AC90"/>
      <c r="AD90" s="2"/>
    </row>
    <row r="91" spans="9:30" ht="12.75" x14ac:dyDescent="0.2">
      <c r="V91" s="5"/>
      <c r="W91" s="5"/>
      <c r="X91" s="15"/>
      <c r="Y91" s="15"/>
      <c r="Z91" s="15"/>
      <c r="AA91" s="16"/>
      <c r="AC91"/>
      <c r="AD91" s="2"/>
    </row>
    <row r="92" spans="9:30" ht="12.75" x14ac:dyDescent="0.2">
      <c r="V92" s="5"/>
      <c r="W92" s="5"/>
      <c r="X92" s="15"/>
      <c r="Y92" s="15"/>
      <c r="Z92" s="15"/>
      <c r="AA92" s="16"/>
      <c r="AC92"/>
      <c r="AD92" s="2"/>
    </row>
    <row r="93" spans="9:30" ht="12.75" x14ac:dyDescent="0.2">
      <c r="I93" s="5"/>
      <c r="P93" s="5"/>
      <c r="Q93" s="5"/>
      <c r="R93" s="5"/>
      <c r="S93" s="5"/>
      <c r="T93" s="5"/>
      <c r="U93" s="5"/>
      <c r="V93" s="5"/>
      <c r="W93" s="5"/>
      <c r="X93" s="15"/>
      <c r="Y93" s="15"/>
      <c r="Z93" s="15"/>
      <c r="AA93" s="16"/>
      <c r="AC93"/>
      <c r="AD93" s="2"/>
    </row>
    <row r="94" spans="9:30" ht="12.75" x14ac:dyDescent="0.2">
      <c r="I94" s="5"/>
      <c r="P94" s="5"/>
      <c r="Q94" s="5"/>
      <c r="R94" s="5"/>
      <c r="S94" s="5"/>
      <c r="T94" s="5"/>
      <c r="U94" s="5"/>
      <c r="V94" s="5"/>
      <c r="W94" s="5"/>
      <c r="X94" s="15"/>
      <c r="Y94" s="15"/>
      <c r="Z94" s="15"/>
      <c r="AA94" s="16"/>
      <c r="AC94"/>
      <c r="AD94" s="2"/>
    </row>
    <row r="95" spans="9:30" x14ac:dyDescent="0.2">
      <c r="I95" s="9"/>
      <c r="P95" s="9"/>
      <c r="Q95" s="9"/>
      <c r="R95" s="9"/>
      <c r="S95" s="9"/>
      <c r="T95" s="9"/>
      <c r="U95" s="9"/>
      <c r="V95" s="5"/>
      <c r="W95" s="5"/>
      <c r="X95" s="15"/>
      <c r="Y95" s="15"/>
      <c r="Z95" s="15"/>
      <c r="AA95" s="16"/>
    </row>
    <row r="96" spans="9:30" x14ac:dyDescent="0.2">
      <c r="I96" s="9"/>
      <c r="P96" s="9"/>
      <c r="Q96" s="9"/>
      <c r="R96" s="9"/>
      <c r="S96" s="9"/>
      <c r="T96" s="9"/>
      <c r="U96" s="9"/>
      <c r="V96" s="9"/>
      <c r="W96" s="9"/>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2:AE96"/>
  <sheetViews>
    <sheetView tabSelected="1" zoomScale="85" zoomScaleNormal="85" workbookViewId="0">
      <selection activeCell="C26" sqref="C26"/>
    </sheetView>
  </sheetViews>
  <sheetFormatPr defaultRowHeight="12" x14ac:dyDescent="0.2"/>
  <cols>
    <col min="1" max="1" width="2.42578125" style="1" customWidth="1"/>
    <col min="2" max="2" width="2.5703125" style="1" customWidth="1"/>
    <col min="3" max="3" width="14.5703125" style="1" customWidth="1"/>
    <col min="4" max="4" width="10" style="1" bestFit="1" customWidth="1"/>
    <col min="5" max="5" width="10.85546875" style="1" bestFit="1" customWidth="1"/>
    <col min="6" max="6" width="10" style="1" bestFit="1" customWidth="1"/>
    <col min="7" max="8" width="10" style="1" customWidth="1"/>
    <col min="9" max="9" width="4.140625" style="1" customWidth="1"/>
    <col min="10" max="15" width="8.7109375" style="1" customWidth="1"/>
    <col min="16" max="16" width="2.5703125" style="1" customWidth="1"/>
    <col min="17" max="17" width="18.28515625" style="1" customWidth="1"/>
    <col min="18" max="22" width="9.140625" style="1"/>
    <col min="23" max="23" width="3.5703125" style="1" customWidth="1"/>
    <col min="24" max="24" width="15.85546875" style="14" bestFit="1" customWidth="1"/>
    <col min="25" max="26" width="6.5703125" style="14" bestFit="1" customWidth="1"/>
    <col min="27" max="27" width="7.85546875" style="14" bestFit="1" customWidth="1"/>
    <col min="28" max="28" width="8" style="14" bestFit="1" customWidth="1"/>
    <col min="29" max="16384" width="9.140625" style="1"/>
  </cols>
  <sheetData>
    <row r="2" spans="2:31" x14ac:dyDescent="0.2">
      <c r="C2" s="64" t="s">
        <v>22</v>
      </c>
      <c r="D2" s="64"/>
      <c r="E2" s="64"/>
      <c r="F2" s="64"/>
      <c r="G2" s="64"/>
      <c r="H2" s="64"/>
    </row>
    <row r="3" spans="2:31" ht="29.25" customHeight="1" x14ac:dyDescent="0.2">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41.25" customHeight="1" x14ac:dyDescent="0.2">
      <c r="B4" s="1"/>
      <c r="D4" s="38" t="s">
        <v>7</v>
      </c>
      <c r="E4" s="38" t="s">
        <v>5</v>
      </c>
      <c r="F4" s="38" t="s">
        <v>6</v>
      </c>
      <c r="G4" s="38" t="s">
        <v>15</v>
      </c>
      <c r="H4" s="38" t="s">
        <v>14</v>
      </c>
      <c r="I4" s="1"/>
      <c r="J4" s="30" t="s">
        <v>11</v>
      </c>
      <c r="K4" s="28" t="s">
        <v>7</v>
      </c>
      <c r="L4" s="29" t="s">
        <v>5</v>
      </c>
      <c r="M4" s="29" t="s">
        <v>6</v>
      </c>
      <c r="N4" s="29" t="s">
        <v>15</v>
      </c>
      <c r="O4" s="29" t="s">
        <v>14</v>
      </c>
      <c r="P4" s="1"/>
      <c r="V4" s="1"/>
      <c r="W4" s="1"/>
    </row>
    <row r="5" spans="2:31" ht="12.75" x14ac:dyDescent="0.2">
      <c r="C5" s="40" t="s">
        <v>12</v>
      </c>
      <c r="D5" s="39">
        <f>MAX(0,K5:K35)</f>
        <v>16076</v>
      </c>
      <c r="E5" s="39">
        <f t="shared" ref="E5:H5" si="0">MAX(0,L5:L35)</f>
        <v>10913.999620000001</v>
      </c>
      <c r="F5" s="39">
        <f t="shared" si="0"/>
        <v>11396</v>
      </c>
      <c r="G5" s="39">
        <f t="shared" si="0"/>
        <v>890</v>
      </c>
      <c r="H5" s="39">
        <f t="shared" si="0"/>
        <v>12425</v>
      </c>
      <c r="I5" s="1">
        <v>1</v>
      </c>
      <c r="J5" s="42">
        <v>1</v>
      </c>
      <c r="K5" s="31">
        <v>16076</v>
      </c>
      <c r="L5" s="32">
        <v>10913.999620000001</v>
      </c>
      <c r="M5" s="32">
        <v>11396</v>
      </c>
      <c r="N5" s="32">
        <v>890</v>
      </c>
      <c r="O5" s="33">
        <v>12425</v>
      </c>
      <c r="AC5"/>
      <c r="AD5" s="2"/>
      <c r="AE5" s="6"/>
    </row>
    <row r="6" spans="2:31" ht="12.75" x14ac:dyDescent="0.2">
      <c r="B6" s="41"/>
      <c r="C6" s="40" t="s">
        <v>13</v>
      </c>
      <c r="D6" s="39">
        <f>MAX(0,-MIN(K5:K35))</f>
        <v>19339</v>
      </c>
      <c r="E6" s="39">
        <f>MAX(0,-MIN(L5:L35))</f>
        <v>0</v>
      </c>
      <c r="F6" s="39">
        <f>MAX(0,-MIN(M5:M35))</f>
        <v>8975</v>
      </c>
      <c r="G6" s="39">
        <f>MAX(0,-MIN(N5:N35))</f>
        <v>9939</v>
      </c>
      <c r="H6" s="39">
        <f>MAX(0,-MIN(O5:O35))</f>
        <v>5562</v>
      </c>
      <c r="I6" s="1">
        <v>2</v>
      </c>
      <c r="J6" s="43">
        <v>1</v>
      </c>
      <c r="K6" s="34">
        <v>8371</v>
      </c>
      <c r="L6" s="18">
        <v>8501.09058</v>
      </c>
      <c r="M6" s="18">
        <v>6078</v>
      </c>
      <c r="N6" s="18">
        <v>142</v>
      </c>
      <c r="O6" s="35">
        <v>4595</v>
      </c>
      <c r="AC6"/>
      <c r="AD6" s="2"/>
    </row>
    <row r="7" spans="2:31" ht="12.75" x14ac:dyDescent="0.2">
      <c r="I7" s="1">
        <v>3</v>
      </c>
      <c r="J7" s="43">
        <v>1</v>
      </c>
      <c r="K7" s="34">
        <v>7016</v>
      </c>
      <c r="L7" s="18">
        <v>8035.2252900000003</v>
      </c>
      <c r="M7" s="18">
        <v>5126</v>
      </c>
      <c r="N7" s="18">
        <v>112</v>
      </c>
      <c r="O7" s="35">
        <v>3850</v>
      </c>
      <c r="W7" s="5"/>
      <c r="AC7"/>
      <c r="AD7" s="2"/>
    </row>
    <row r="8" spans="2:31" ht="12.75" x14ac:dyDescent="0.2">
      <c r="I8" s="1">
        <v>4</v>
      </c>
      <c r="J8" s="43">
        <v>1</v>
      </c>
      <c r="K8" s="34">
        <v>4334</v>
      </c>
      <c r="L8" s="18">
        <v>7648.0003500000003</v>
      </c>
      <c r="M8" s="18">
        <v>4425</v>
      </c>
      <c r="N8" s="18">
        <v>105</v>
      </c>
      <c r="O8" s="35">
        <v>3534</v>
      </c>
      <c r="W8" s="5"/>
      <c r="AC8"/>
      <c r="AD8" s="2"/>
    </row>
    <row r="9" spans="2:31" ht="12.75" x14ac:dyDescent="0.2">
      <c r="I9" s="1">
        <v>5</v>
      </c>
      <c r="J9" s="43">
        <v>1</v>
      </c>
      <c r="K9" s="34">
        <v>3637</v>
      </c>
      <c r="L9" s="18">
        <v>7341.0003299999998</v>
      </c>
      <c r="M9" s="18">
        <v>3274</v>
      </c>
      <c r="N9" s="18">
        <v>93</v>
      </c>
      <c r="O9" s="35">
        <v>3099</v>
      </c>
      <c r="W9" s="5"/>
      <c r="AC9"/>
      <c r="AD9" s="2"/>
    </row>
    <row r="10" spans="2:31" ht="12.75" x14ac:dyDescent="0.2">
      <c r="I10" s="1">
        <v>6</v>
      </c>
      <c r="J10" s="43">
        <v>1</v>
      </c>
      <c r="K10" s="34">
        <v>2597</v>
      </c>
      <c r="L10" s="18">
        <v>7132.7831900000001</v>
      </c>
      <c r="M10" s="18">
        <v>2904</v>
      </c>
      <c r="N10" s="18">
        <v>73</v>
      </c>
      <c r="O10" s="35">
        <v>2897</v>
      </c>
      <c r="W10" s="5"/>
      <c r="AC10"/>
      <c r="AD10" s="2"/>
    </row>
    <row r="11" spans="2:31" ht="12.75" customHeight="1" x14ac:dyDescent="0.2">
      <c r="C11" s="64" t="s">
        <v>17</v>
      </c>
      <c r="D11" s="64"/>
      <c r="E11" s="64"/>
      <c r="F11" s="64"/>
      <c r="G11" s="64"/>
      <c r="H11" s="64"/>
      <c r="I11" s="1">
        <v>7</v>
      </c>
      <c r="J11" s="43">
        <v>1</v>
      </c>
      <c r="K11" s="34">
        <v>1616</v>
      </c>
      <c r="L11" s="18">
        <v>6849.9995699999999</v>
      </c>
      <c r="M11" s="18">
        <v>2366</v>
      </c>
      <c r="N11" s="18">
        <v>68</v>
      </c>
      <c r="O11" s="35">
        <v>2612</v>
      </c>
      <c r="W11" s="5"/>
      <c r="AC11"/>
      <c r="AD11" s="2"/>
    </row>
    <row r="12" spans="2:31" ht="12.75" x14ac:dyDescent="0.2">
      <c r="C12" s="64"/>
      <c r="D12" s="64"/>
      <c r="E12" s="64"/>
      <c r="F12" s="64"/>
      <c r="G12" s="64"/>
      <c r="H12" s="64"/>
      <c r="I12" s="1">
        <v>8</v>
      </c>
      <c r="J12" s="43">
        <v>1</v>
      </c>
      <c r="K12" s="34">
        <v>503</v>
      </c>
      <c r="L12" s="18">
        <v>6647.0096899999999</v>
      </c>
      <c r="M12" s="18">
        <v>1999</v>
      </c>
      <c r="N12" s="18">
        <v>66</v>
      </c>
      <c r="O12" s="35">
        <v>2375</v>
      </c>
      <c r="W12" s="5"/>
      <c r="AC12"/>
      <c r="AD12" s="2"/>
    </row>
    <row r="13" spans="2:31" ht="12.75" x14ac:dyDescent="0.2">
      <c r="C13" s="4"/>
      <c r="D13" s="65" t="s">
        <v>10</v>
      </c>
      <c r="E13" s="66"/>
      <c r="F13" s="66"/>
      <c r="G13" s="66"/>
      <c r="H13" s="66"/>
      <c r="I13" s="1">
        <v>9</v>
      </c>
      <c r="J13" s="43">
        <v>1</v>
      </c>
      <c r="K13" s="34">
        <v>-499</v>
      </c>
      <c r="L13" s="18">
        <v>6430.3275000000003</v>
      </c>
      <c r="M13" s="18">
        <v>1392</v>
      </c>
      <c r="N13" s="18">
        <v>63</v>
      </c>
      <c r="O13" s="35">
        <v>2133</v>
      </c>
      <c r="W13" s="5"/>
      <c r="AC13"/>
      <c r="AD13" s="2"/>
    </row>
    <row r="14" spans="2:31" ht="12.75" customHeight="1" x14ac:dyDescent="0.2">
      <c r="C14" s="19"/>
      <c r="D14" s="50" t="s">
        <v>7</v>
      </c>
      <c r="E14" s="51" t="s">
        <v>5</v>
      </c>
      <c r="F14" s="51" t="s">
        <v>6</v>
      </c>
      <c r="G14" s="51" t="s">
        <v>15</v>
      </c>
      <c r="H14" s="52" t="s">
        <v>14</v>
      </c>
      <c r="I14" s="1">
        <v>10</v>
      </c>
      <c r="J14" s="43">
        <v>1</v>
      </c>
      <c r="K14" s="34">
        <v>-1570</v>
      </c>
      <c r="L14" s="18">
        <v>6313.7336100000002</v>
      </c>
      <c r="M14" s="18">
        <v>1230</v>
      </c>
      <c r="N14" s="18">
        <v>61</v>
      </c>
      <c r="O14" s="35">
        <v>1722</v>
      </c>
      <c r="W14" s="5"/>
      <c r="AC14"/>
      <c r="AD14" s="2"/>
    </row>
    <row r="15" spans="2:31" ht="12.75" customHeight="1" x14ac:dyDescent="0.2">
      <c r="C15" s="20" t="s">
        <v>0</v>
      </c>
      <c r="D15" s="31">
        <f>MAX(K5:K35)</f>
        <v>16076</v>
      </c>
      <c r="E15" s="32">
        <f t="shared" ref="E15:H15" si="1">MAX(L5:L35)</f>
        <v>10913.999620000001</v>
      </c>
      <c r="F15" s="32">
        <f t="shared" si="1"/>
        <v>11396</v>
      </c>
      <c r="G15" s="32">
        <f t="shared" si="1"/>
        <v>890</v>
      </c>
      <c r="H15" s="33">
        <f t="shared" si="1"/>
        <v>12425</v>
      </c>
      <c r="I15" s="1">
        <v>11</v>
      </c>
      <c r="J15" s="43">
        <v>1</v>
      </c>
      <c r="K15" s="34">
        <v>-2117</v>
      </c>
      <c r="L15" s="18">
        <v>6156.4912700000004</v>
      </c>
      <c r="M15" s="18">
        <v>757</v>
      </c>
      <c r="N15" s="18">
        <v>59</v>
      </c>
      <c r="O15" s="35">
        <v>1493</v>
      </c>
      <c r="W15" s="8"/>
      <c r="AC15"/>
      <c r="AD15" s="2"/>
    </row>
    <row r="16" spans="2:31" ht="12.75" x14ac:dyDescent="0.2">
      <c r="C16" s="21">
        <v>0.95</v>
      </c>
      <c r="D16" s="34">
        <f>PERCENTILE(K5:K35, 0.95)</f>
        <v>7693.5</v>
      </c>
      <c r="E16" s="18">
        <f t="shared" ref="E16:H16" si="2">PERCENTILE(L5:L35, 0.95)</f>
        <v>8268.1579349999993</v>
      </c>
      <c r="F16" s="18">
        <f t="shared" si="2"/>
        <v>5602</v>
      </c>
      <c r="G16" s="18">
        <f t="shared" si="2"/>
        <v>127</v>
      </c>
      <c r="H16" s="35">
        <f t="shared" si="2"/>
        <v>4222.5</v>
      </c>
      <c r="I16" s="1">
        <v>12</v>
      </c>
      <c r="J16" s="43">
        <v>1</v>
      </c>
      <c r="K16" s="34">
        <v>-2759</v>
      </c>
      <c r="L16" s="18">
        <v>6031.9998400000004</v>
      </c>
      <c r="M16" s="18">
        <v>610</v>
      </c>
      <c r="N16" s="18">
        <v>58</v>
      </c>
      <c r="O16" s="35">
        <v>1245</v>
      </c>
      <c r="W16" s="8"/>
      <c r="AC16"/>
      <c r="AD16" s="2"/>
    </row>
    <row r="17" spans="1:30" ht="12.75" x14ac:dyDescent="0.2">
      <c r="C17" s="22">
        <v>0.75</v>
      </c>
      <c r="D17" s="34">
        <f>PERCENTILE(K5:K35, 0.75)</f>
        <v>2</v>
      </c>
      <c r="E17" s="18">
        <f t="shared" ref="E17:H17" si="3">PERCENTILE(L5:L35, 0.75)</f>
        <v>6538.6685950000001</v>
      </c>
      <c r="F17" s="18">
        <f t="shared" si="3"/>
        <v>1695.5</v>
      </c>
      <c r="G17" s="18">
        <f t="shared" si="3"/>
        <v>64.5</v>
      </c>
      <c r="H17" s="35">
        <f t="shared" si="3"/>
        <v>2254</v>
      </c>
      <c r="I17" s="1">
        <v>13</v>
      </c>
      <c r="J17" s="43">
        <v>1</v>
      </c>
      <c r="K17" s="34">
        <v>-3318</v>
      </c>
      <c r="L17" s="18">
        <v>5970.14221</v>
      </c>
      <c r="M17" s="18">
        <v>399</v>
      </c>
      <c r="N17" s="18">
        <v>57</v>
      </c>
      <c r="O17" s="35">
        <v>1094</v>
      </c>
      <c r="W17" s="5"/>
      <c r="AC17"/>
      <c r="AD17" s="2"/>
    </row>
    <row r="18" spans="1:30" ht="12.75" x14ac:dyDescent="0.2">
      <c r="C18" s="22">
        <v>0.5</v>
      </c>
      <c r="D18" s="34">
        <f>PERCENTILE(K5:K35, 0.5)</f>
        <v>-5115</v>
      </c>
      <c r="E18" s="18">
        <f t="shared" ref="E18:H18" si="4">PERCENTILE(L5:L35, 0.5)</f>
        <v>5527.2411700000002</v>
      </c>
      <c r="F18" s="18">
        <f t="shared" si="4"/>
        <v>-363</v>
      </c>
      <c r="G18" s="18">
        <f t="shared" si="4"/>
        <v>49</v>
      </c>
      <c r="H18" s="35">
        <f t="shared" si="4"/>
        <v>659</v>
      </c>
      <c r="I18" s="1">
        <v>14</v>
      </c>
      <c r="J18" s="43">
        <v>1</v>
      </c>
      <c r="K18" s="34">
        <v>-4036</v>
      </c>
      <c r="L18" s="18">
        <v>5807.2100600000003</v>
      </c>
      <c r="M18" s="18">
        <v>138</v>
      </c>
      <c r="N18" s="18">
        <v>56</v>
      </c>
      <c r="O18" s="35">
        <v>947</v>
      </c>
      <c r="W18" s="5"/>
      <c r="AC18"/>
      <c r="AD18" s="2"/>
    </row>
    <row r="19" spans="1:30" ht="12.75" x14ac:dyDescent="0.2">
      <c r="C19" s="22">
        <v>0.25</v>
      </c>
      <c r="D19" s="34">
        <f>PERCENTILE(K5:K35, 0.25)</f>
        <v>-9536.5</v>
      </c>
      <c r="E19" s="18">
        <f t="shared" ref="E19:H19" si="5">PERCENTILE(L5:L35, 0.25)</f>
        <v>4650.3973100000003</v>
      </c>
      <c r="F19" s="18">
        <f t="shared" si="5"/>
        <v>-2414.5</v>
      </c>
      <c r="G19" s="18">
        <f t="shared" si="5"/>
        <v>3.5</v>
      </c>
      <c r="H19" s="35">
        <f t="shared" si="5"/>
        <v>-499.5</v>
      </c>
      <c r="I19" s="1">
        <v>15</v>
      </c>
      <c r="J19" s="43">
        <v>1</v>
      </c>
      <c r="K19" s="34">
        <v>-4800</v>
      </c>
      <c r="L19" s="18">
        <v>5688.9997899999998</v>
      </c>
      <c r="M19" s="18">
        <v>-87</v>
      </c>
      <c r="N19" s="18">
        <v>52</v>
      </c>
      <c r="O19" s="35">
        <v>781</v>
      </c>
      <c r="P19" s="4"/>
      <c r="W19" s="5"/>
      <c r="AC19"/>
      <c r="AD19" s="2"/>
    </row>
    <row r="20" spans="1:30" ht="12.75" x14ac:dyDescent="0.2">
      <c r="C20" s="21">
        <v>0.05</v>
      </c>
      <c r="D20" s="34">
        <f>PERCENTILE(K5:K35, 0.05)</f>
        <v>-14451</v>
      </c>
      <c r="E20" s="18">
        <f t="shared" ref="E20:H20" si="6">PERCENTILE(L5:L35, 0.05)</f>
        <v>3517.5632999999998</v>
      </c>
      <c r="F20" s="18">
        <f t="shared" si="6"/>
        <v>-4934.5</v>
      </c>
      <c r="G20" s="18">
        <f t="shared" si="6"/>
        <v>-1348.5</v>
      </c>
      <c r="H20" s="35">
        <f t="shared" si="6"/>
        <v>-2778.5</v>
      </c>
      <c r="I20" s="1">
        <v>16</v>
      </c>
      <c r="J20" s="43">
        <v>1</v>
      </c>
      <c r="K20" s="34">
        <v>-5115</v>
      </c>
      <c r="L20" s="18">
        <v>5527.2411700000002</v>
      </c>
      <c r="M20" s="18">
        <v>-363</v>
      </c>
      <c r="N20" s="18">
        <v>49</v>
      </c>
      <c r="O20" s="35">
        <v>659</v>
      </c>
      <c r="P20" s="4"/>
      <c r="W20" s="5"/>
      <c r="AC20"/>
      <c r="AD20" s="2"/>
    </row>
    <row r="21" spans="1:30" ht="12.75" x14ac:dyDescent="0.2">
      <c r="C21" s="62" t="s">
        <v>3</v>
      </c>
      <c r="D21" s="34">
        <f>MIN(K5:K35)</f>
        <v>-19339</v>
      </c>
      <c r="E21" s="18">
        <f t="shared" ref="E21:H21" si="7">MIN(L5:L35)</f>
        <v>542.05133000000001</v>
      </c>
      <c r="F21" s="18">
        <f t="shared" si="7"/>
        <v>-8975</v>
      </c>
      <c r="G21" s="18">
        <f t="shared" si="7"/>
        <v>-9939</v>
      </c>
      <c r="H21" s="35">
        <f t="shared" si="7"/>
        <v>-5562</v>
      </c>
      <c r="I21" s="1">
        <v>17</v>
      </c>
      <c r="J21" s="43">
        <v>1</v>
      </c>
      <c r="K21" s="34">
        <v>-5363</v>
      </c>
      <c r="L21" s="18">
        <v>5488.6105600000001</v>
      </c>
      <c r="M21" s="18">
        <v>-729</v>
      </c>
      <c r="N21" s="18">
        <v>44</v>
      </c>
      <c r="O21" s="35">
        <v>530</v>
      </c>
      <c r="P21" s="4"/>
      <c r="W21" s="5"/>
      <c r="AC21"/>
      <c r="AD21" s="2"/>
    </row>
    <row r="22" spans="1:30" ht="12.75" x14ac:dyDescent="0.2">
      <c r="C22" s="61" t="s">
        <v>1</v>
      </c>
      <c r="D22" s="31">
        <f>AVERAGE(K5:K35)</f>
        <v>-4434.322580645161</v>
      </c>
      <c r="E22" s="32">
        <f>AVERAGE(L5:L35)</f>
        <v>5692.3745396774193</v>
      </c>
      <c r="F22" s="32">
        <f>AVERAGE(M5:M35)</f>
        <v>-95.903225806451616</v>
      </c>
      <c r="G22" s="32">
        <f>AVERAGE(N5:N35)</f>
        <v>-361.80645161290323</v>
      </c>
      <c r="H22" s="33">
        <f>AVERAGE(O5:O35)</f>
        <v>956.12903225806451</v>
      </c>
      <c r="I22" s="1">
        <v>18</v>
      </c>
      <c r="J22" s="43">
        <v>1</v>
      </c>
      <c r="K22" s="34">
        <v>-5702</v>
      </c>
      <c r="L22" s="18">
        <v>5414.4415300000001</v>
      </c>
      <c r="M22" s="18">
        <v>-816</v>
      </c>
      <c r="N22" s="18">
        <v>38</v>
      </c>
      <c r="O22" s="35">
        <v>367</v>
      </c>
      <c r="P22" s="4"/>
      <c r="W22" s="5"/>
      <c r="AC22"/>
      <c r="AD22" s="2"/>
    </row>
    <row r="23" spans="1:30" ht="12.75" x14ac:dyDescent="0.2">
      <c r="C23" s="24" t="s">
        <v>4</v>
      </c>
      <c r="D23" s="34">
        <f>STDEV(K5:K35)</f>
        <v>7680.6294810911468</v>
      </c>
      <c r="E23" s="18">
        <f>STDEV(L5:L35)</f>
        <v>1835.2300439430762</v>
      </c>
      <c r="F23" s="18">
        <f>STDEV(M5:M35)</f>
        <v>3843.4311958182948</v>
      </c>
      <c r="G23" s="18">
        <f>STDEV(N5:N35)</f>
        <v>1826.8457957064475</v>
      </c>
      <c r="H23" s="35">
        <f>STDEV(O5:O35)</f>
        <v>3018.5818275247016</v>
      </c>
      <c r="I23" s="1">
        <v>19</v>
      </c>
      <c r="J23" s="43">
        <v>1</v>
      </c>
      <c r="K23" s="34">
        <v>-6242</v>
      </c>
      <c r="L23" s="18">
        <v>5322.1390600000004</v>
      </c>
      <c r="M23" s="18">
        <v>-1215</v>
      </c>
      <c r="N23" s="18">
        <v>33</v>
      </c>
      <c r="O23" s="35">
        <v>246</v>
      </c>
      <c r="P23" s="4"/>
      <c r="Q23" s="45"/>
      <c r="R23" s="4"/>
      <c r="S23" s="4"/>
      <c r="T23" s="4"/>
      <c r="U23" s="4"/>
      <c r="W23" s="5"/>
      <c r="X23" s="15"/>
      <c r="Y23" s="15"/>
      <c r="Z23" s="15"/>
      <c r="AA23" s="16"/>
      <c r="AC23"/>
      <c r="AD23" s="2"/>
    </row>
    <row r="24" spans="1:30" ht="12.75" customHeight="1" x14ac:dyDescent="0.2">
      <c r="C24" s="25" t="s">
        <v>8</v>
      </c>
      <c r="D24" s="53">
        <f>COUNTIF(K$5:K$35,"&gt;=0")/COUNTA(K$5:K$35)</f>
        <v>0.25806451612903225</v>
      </c>
      <c r="E24" s="46">
        <f t="shared" ref="E24:H24" si="8">COUNTIF(L$5:L$35,"&gt;=0")/COUNTA(L$5:L$35)</f>
        <v>1</v>
      </c>
      <c r="F24" s="46">
        <f t="shared" si="8"/>
        <v>0.45161290322580644</v>
      </c>
      <c r="G24" s="46">
        <f>COUNTIF(N$5:N$35,"&gt;=0")/COUNTA(N$5:N$35)</f>
        <v>0.77419354838709675</v>
      </c>
      <c r="H24" s="47">
        <f t="shared" si="8"/>
        <v>0.67741935483870963</v>
      </c>
      <c r="I24" s="1">
        <v>20</v>
      </c>
      <c r="J24" s="43">
        <v>1</v>
      </c>
      <c r="K24" s="34">
        <v>-7100</v>
      </c>
      <c r="L24" s="18">
        <v>5261.5686699999997</v>
      </c>
      <c r="M24" s="18">
        <v>-1399</v>
      </c>
      <c r="N24" s="18">
        <v>31</v>
      </c>
      <c r="O24" s="35">
        <v>140</v>
      </c>
      <c r="P24" s="4"/>
      <c r="Q24" s="64" t="s">
        <v>16</v>
      </c>
      <c r="R24" s="64"/>
      <c r="S24" s="64"/>
      <c r="T24" s="64"/>
      <c r="U24" s="64"/>
      <c r="V24" s="64"/>
      <c r="W24" s="64"/>
      <c r="X24" s="15"/>
      <c r="Y24" s="15"/>
      <c r="Z24" s="15"/>
      <c r="AA24" s="16"/>
      <c r="AC24"/>
      <c r="AD24" s="2"/>
    </row>
    <row r="25" spans="1:30" ht="12.75" customHeight="1" x14ac:dyDescent="0.2">
      <c r="C25" s="26" t="s">
        <v>9</v>
      </c>
      <c r="D25" s="54">
        <f>1-D24</f>
        <v>0.74193548387096775</v>
      </c>
      <c r="E25" s="48">
        <f>1-E24</f>
        <v>0</v>
      </c>
      <c r="F25" s="48">
        <f>1-F24</f>
        <v>0.54838709677419351</v>
      </c>
      <c r="G25" s="48">
        <f>1-G24</f>
        <v>0.22580645161290325</v>
      </c>
      <c r="H25" s="49">
        <f>1-H24</f>
        <v>0.32258064516129037</v>
      </c>
      <c r="I25" s="1">
        <v>21</v>
      </c>
      <c r="J25" s="43">
        <v>1</v>
      </c>
      <c r="K25" s="34">
        <v>-8107</v>
      </c>
      <c r="L25" s="18">
        <v>5098.2622300000003</v>
      </c>
      <c r="M25" s="18">
        <v>-1575</v>
      </c>
      <c r="N25" s="18">
        <v>26</v>
      </c>
      <c r="O25" s="35">
        <v>71</v>
      </c>
      <c r="P25" s="4"/>
      <c r="Q25" s="64"/>
      <c r="R25" s="64"/>
      <c r="S25" s="64"/>
      <c r="T25" s="64"/>
      <c r="U25" s="64"/>
      <c r="V25" s="64"/>
      <c r="W25" s="64"/>
      <c r="X25" s="15"/>
      <c r="Y25" s="15"/>
      <c r="Z25" s="15"/>
      <c r="AA25" s="16"/>
      <c r="AC25"/>
      <c r="AD25" s="2"/>
    </row>
    <row r="26" spans="1:30" ht="12.75" x14ac:dyDescent="0.2">
      <c r="C26" s="55" t="s">
        <v>2</v>
      </c>
      <c r="D26" s="56">
        <f>MEDIAN(K5:K35)</f>
        <v>-5115</v>
      </c>
      <c r="E26" s="56">
        <f>MEDIAN(L5:L35)</f>
        <v>5527.2411700000002</v>
      </c>
      <c r="F26" s="56">
        <f>MEDIAN(M5:M35)</f>
        <v>-363</v>
      </c>
      <c r="G26" s="56">
        <f>MEDIAN(N5:N35)</f>
        <v>49</v>
      </c>
      <c r="H26" s="56">
        <f>MEDIAN(O5:O35)</f>
        <v>659</v>
      </c>
      <c r="I26" s="1">
        <v>22</v>
      </c>
      <c r="J26" s="43">
        <v>1</v>
      </c>
      <c r="K26" s="34">
        <v>-8483</v>
      </c>
      <c r="L26" s="18">
        <v>4983.0001599999996</v>
      </c>
      <c r="M26" s="18">
        <v>-1931</v>
      </c>
      <c r="N26" s="18">
        <v>13</v>
      </c>
      <c r="O26" s="35">
        <v>-317</v>
      </c>
      <c r="P26" s="4"/>
      <c r="Q26" s="4"/>
      <c r="R26" s="4"/>
      <c r="S26" s="4"/>
      <c r="T26" s="4"/>
      <c r="U26" s="4"/>
      <c r="V26" s="5"/>
      <c r="W26" s="5"/>
      <c r="X26" s="15"/>
      <c r="Y26" s="15"/>
      <c r="Z26" s="15"/>
      <c r="AA26" s="16"/>
      <c r="AC26"/>
      <c r="AD26" s="2"/>
    </row>
    <row r="27" spans="1:30" ht="12.75" x14ac:dyDescent="0.2">
      <c r="I27" s="1">
        <v>23</v>
      </c>
      <c r="J27" s="43">
        <v>1</v>
      </c>
      <c r="K27" s="34">
        <v>-9210</v>
      </c>
      <c r="L27" s="18">
        <v>4731.1935999999996</v>
      </c>
      <c r="M27" s="18">
        <v>-2319</v>
      </c>
      <c r="N27" s="18">
        <v>7</v>
      </c>
      <c r="O27" s="35">
        <v>-422</v>
      </c>
      <c r="P27" s="4"/>
      <c r="Q27" s="4"/>
      <c r="R27" s="4"/>
      <c r="S27" s="4"/>
      <c r="T27" s="4"/>
      <c r="U27" s="4"/>
      <c r="V27" s="5"/>
      <c r="W27" s="5"/>
      <c r="X27" s="15"/>
      <c r="Y27" s="15"/>
      <c r="Z27" s="15"/>
      <c r="AA27" s="16"/>
      <c r="AC27"/>
      <c r="AD27" s="2"/>
    </row>
    <row r="28" spans="1:30" ht="12.75" x14ac:dyDescent="0.2">
      <c r="C28" s="9"/>
      <c r="D28" s="9"/>
      <c r="E28" s="9"/>
      <c r="F28" s="9"/>
      <c r="G28" s="9"/>
      <c r="H28" s="9"/>
      <c r="I28" s="1">
        <v>24</v>
      </c>
      <c r="J28" s="43">
        <v>1</v>
      </c>
      <c r="K28" s="34">
        <v>-9863</v>
      </c>
      <c r="L28" s="18">
        <v>4569.6010200000001</v>
      </c>
      <c r="M28" s="18">
        <v>-2510</v>
      </c>
      <c r="N28" s="18">
        <v>0</v>
      </c>
      <c r="O28" s="35">
        <v>-577</v>
      </c>
      <c r="P28" s="4"/>
      <c r="X28" s="15"/>
      <c r="Y28" s="15"/>
      <c r="Z28" s="15"/>
      <c r="AA28" s="16"/>
      <c r="AC28"/>
      <c r="AD28" s="2"/>
    </row>
    <row r="29" spans="1:30" ht="12.75" x14ac:dyDescent="0.2">
      <c r="I29" s="1">
        <v>25</v>
      </c>
      <c r="J29" s="43">
        <v>1</v>
      </c>
      <c r="K29" s="34">
        <v>-11050</v>
      </c>
      <c r="L29" s="18">
        <v>4400.9999100000005</v>
      </c>
      <c r="M29" s="18">
        <v>-2860</v>
      </c>
      <c r="N29" s="18">
        <v>-76</v>
      </c>
      <c r="O29" s="35">
        <v>-797</v>
      </c>
      <c r="P29" s="4"/>
      <c r="Q29" s="4"/>
      <c r="R29" s="4"/>
      <c r="S29" s="4"/>
      <c r="T29" s="4"/>
      <c r="U29" s="4"/>
      <c r="V29" s="5"/>
      <c r="W29" s="5"/>
      <c r="X29" s="15"/>
      <c r="Y29" s="15"/>
      <c r="Z29" s="15"/>
      <c r="AA29" s="16"/>
      <c r="AC29"/>
      <c r="AD29" s="2"/>
    </row>
    <row r="30" spans="1:30" ht="12.75" x14ac:dyDescent="0.2">
      <c r="A30" s="41"/>
      <c r="B30" s="41"/>
      <c r="I30" s="1">
        <v>26</v>
      </c>
      <c r="J30" s="43">
        <v>1</v>
      </c>
      <c r="K30" s="34">
        <v>-11955</v>
      </c>
      <c r="L30" s="18">
        <v>4263.9994500000003</v>
      </c>
      <c r="M30" s="18">
        <v>-3147</v>
      </c>
      <c r="N30" s="18">
        <v>-162</v>
      </c>
      <c r="O30" s="35">
        <v>-1047</v>
      </c>
      <c r="P30" s="4"/>
      <c r="Q30" s="4"/>
      <c r="R30" s="4"/>
      <c r="S30" s="4"/>
      <c r="T30" s="4"/>
      <c r="U30" s="4"/>
      <c r="V30" s="5"/>
      <c r="W30" s="5"/>
      <c r="X30" s="15"/>
      <c r="Y30" s="15"/>
      <c r="Z30" s="15"/>
      <c r="AA30" s="16"/>
      <c r="AC30"/>
      <c r="AD30" s="2"/>
    </row>
    <row r="31" spans="1:30" ht="12.75" x14ac:dyDescent="0.2">
      <c r="A31" s="41"/>
      <c r="B31" s="41"/>
      <c r="I31" s="1">
        <v>27</v>
      </c>
      <c r="J31" s="43">
        <v>1</v>
      </c>
      <c r="K31" s="34">
        <v>-12632</v>
      </c>
      <c r="L31" s="18">
        <v>4227.3629600000004</v>
      </c>
      <c r="M31" s="18">
        <v>-3369</v>
      </c>
      <c r="N31" s="18">
        <v>-209</v>
      </c>
      <c r="O31" s="35">
        <v>-1331</v>
      </c>
      <c r="P31" s="4"/>
      <c r="Q31" s="4"/>
      <c r="R31" s="4"/>
      <c r="S31" s="4"/>
      <c r="T31" s="4"/>
      <c r="U31" s="4"/>
      <c r="V31" s="5"/>
      <c r="W31" s="5"/>
      <c r="X31" s="15"/>
      <c r="Y31" s="15"/>
      <c r="Z31" s="15"/>
      <c r="AA31" s="16"/>
      <c r="AC31"/>
      <c r="AD31" s="2"/>
    </row>
    <row r="32" spans="1:30" ht="12.75" x14ac:dyDescent="0.2">
      <c r="A32" s="41"/>
      <c r="B32" s="41"/>
      <c r="I32" s="1">
        <v>28</v>
      </c>
      <c r="J32" s="43">
        <v>1</v>
      </c>
      <c r="K32" s="34">
        <v>-13452</v>
      </c>
      <c r="L32" s="18">
        <v>4129.9995799999997</v>
      </c>
      <c r="M32" s="18">
        <v>-3903</v>
      </c>
      <c r="N32" s="18">
        <v>-329</v>
      </c>
      <c r="O32" s="35">
        <v>-1565</v>
      </c>
      <c r="P32" s="4"/>
      <c r="Q32" s="4"/>
      <c r="R32" s="4"/>
      <c r="S32" s="4"/>
      <c r="T32" s="4"/>
      <c r="U32" s="4"/>
      <c r="V32" s="5"/>
      <c r="W32" s="5"/>
      <c r="X32" s="15"/>
      <c r="Y32" s="15"/>
      <c r="Z32" s="15"/>
      <c r="AA32" s="16"/>
      <c r="AC32"/>
      <c r="AD32" s="2"/>
    </row>
    <row r="33" spans="1:30" ht="12.75" x14ac:dyDescent="0.2">
      <c r="A33" s="41"/>
      <c r="B33" s="41"/>
      <c r="I33" s="1">
        <v>29</v>
      </c>
      <c r="J33" s="43">
        <v>1</v>
      </c>
      <c r="K33" s="34">
        <v>-13739</v>
      </c>
      <c r="L33" s="18">
        <v>3958.2904600000002</v>
      </c>
      <c r="M33" s="18">
        <v>-4270</v>
      </c>
      <c r="N33" s="18">
        <v>-764</v>
      </c>
      <c r="O33" s="35">
        <v>-2251</v>
      </c>
      <c r="P33" s="4"/>
      <c r="Q33" s="4"/>
      <c r="R33" s="4"/>
      <c r="S33" s="4"/>
      <c r="T33" s="4"/>
      <c r="U33" s="4"/>
      <c r="V33" s="5"/>
      <c r="W33" s="5"/>
      <c r="X33" s="15"/>
      <c r="Y33" s="15"/>
      <c r="Z33" s="15"/>
      <c r="AA33" s="16"/>
      <c r="AC33"/>
      <c r="AD33" s="2"/>
    </row>
    <row r="34" spans="1:30" ht="12.75" x14ac:dyDescent="0.2">
      <c r="A34" s="41"/>
      <c r="B34" s="41"/>
      <c r="I34" s="1">
        <v>30</v>
      </c>
      <c r="J34" s="43">
        <v>1</v>
      </c>
      <c r="K34" s="34">
        <v>-15163</v>
      </c>
      <c r="L34" s="18">
        <v>3076.8361399999999</v>
      </c>
      <c r="M34" s="18">
        <v>-5599</v>
      </c>
      <c r="N34" s="18">
        <v>-1933</v>
      </c>
      <c r="O34" s="35">
        <v>-3306</v>
      </c>
      <c r="P34" s="4"/>
      <c r="Q34" s="4"/>
      <c r="R34" s="4"/>
      <c r="S34" s="4"/>
      <c r="T34" s="4"/>
      <c r="U34" s="4"/>
      <c r="V34" s="5"/>
      <c r="W34" s="5"/>
      <c r="X34" s="15"/>
      <c r="Y34" s="15"/>
      <c r="Z34" s="15"/>
      <c r="AA34" s="16"/>
      <c r="AC34"/>
      <c r="AD34" s="2"/>
    </row>
    <row r="35" spans="1:30" ht="12.75" x14ac:dyDescent="0.2">
      <c r="A35" s="41"/>
      <c r="B35" s="41"/>
      <c r="I35" s="1">
        <v>31</v>
      </c>
      <c r="J35" s="44">
        <v>1</v>
      </c>
      <c r="K35" s="36">
        <v>-19339</v>
      </c>
      <c r="L35" s="23">
        <v>542.05133000000001</v>
      </c>
      <c r="M35" s="23">
        <v>-8975</v>
      </c>
      <c r="N35" s="23">
        <v>-9939</v>
      </c>
      <c r="O35" s="37">
        <v>-5562</v>
      </c>
      <c r="P35" s="4"/>
      <c r="Q35" s="4"/>
      <c r="R35" s="4"/>
      <c r="S35" s="4"/>
      <c r="T35" s="4"/>
      <c r="U35" s="4"/>
      <c r="V35" s="5"/>
      <c r="W35" s="5"/>
      <c r="X35" s="15"/>
      <c r="Y35" s="15"/>
      <c r="Z35" s="15"/>
      <c r="AA35" s="16"/>
      <c r="AC35"/>
      <c r="AD35" s="2"/>
    </row>
    <row r="36" spans="1:30" ht="12.75" x14ac:dyDescent="0.2">
      <c r="A36" s="41"/>
      <c r="B36" s="41"/>
      <c r="I36" s="7"/>
      <c r="P36" s="7"/>
      <c r="Q36" s="7"/>
      <c r="R36" s="7"/>
      <c r="S36" s="7"/>
      <c r="T36" s="7"/>
      <c r="U36" s="7"/>
      <c r="V36" s="5"/>
      <c r="W36" s="5"/>
      <c r="X36" s="15"/>
      <c r="Y36" s="15"/>
      <c r="Z36" s="15"/>
      <c r="AA36" s="16"/>
      <c r="AC36"/>
      <c r="AD36" s="2"/>
    </row>
    <row r="37" spans="1:30" ht="12.75" x14ac:dyDescent="0.2">
      <c r="A37" s="41"/>
      <c r="B37" s="41"/>
      <c r="I37" s="7"/>
      <c r="P37" s="7"/>
      <c r="Q37" s="7"/>
      <c r="R37" s="7"/>
      <c r="S37" s="7"/>
      <c r="T37" s="7"/>
      <c r="U37" s="7"/>
      <c r="V37" s="5"/>
      <c r="W37" s="5"/>
      <c r="X37" s="15"/>
      <c r="Y37" s="15"/>
      <c r="Z37" s="15"/>
      <c r="AA37" s="16"/>
      <c r="AC37"/>
      <c r="AD37" s="2"/>
    </row>
    <row r="38" spans="1:30" ht="12.75" x14ac:dyDescent="0.2">
      <c r="A38" s="41"/>
      <c r="B38" s="41"/>
      <c r="I38" s="5"/>
      <c r="P38" s="5"/>
      <c r="Q38" s="5"/>
      <c r="R38" s="5"/>
      <c r="S38" s="5"/>
      <c r="T38" s="5"/>
      <c r="U38" s="5"/>
      <c r="V38" s="5"/>
      <c r="W38" s="5"/>
      <c r="X38" s="15"/>
      <c r="Y38" s="15"/>
      <c r="Z38" s="15"/>
      <c r="AA38" s="16"/>
      <c r="AC38"/>
      <c r="AD38" s="2"/>
    </row>
    <row r="39" spans="1:30" ht="12.75" x14ac:dyDescent="0.2">
      <c r="A39" s="41"/>
      <c r="B39" s="41"/>
      <c r="I39" s="10"/>
      <c r="P39" s="10"/>
      <c r="Q39" s="10"/>
      <c r="R39" s="10"/>
      <c r="S39" s="10"/>
      <c r="T39" s="10"/>
      <c r="U39" s="10"/>
      <c r="V39" s="5"/>
      <c r="W39" s="5"/>
      <c r="X39" s="15"/>
      <c r="Y39" s="15"/>
      <c r="Z39" s="15"/>
      <c r="AA39" s="16"/>
      <c r="AC39"/>
      <c r="AD39" s="2"/>
    </row>
    <row r="40" spans="1:30" ht="12.75" x14ac:dyDescent="0.2">
      <c r="A40" s="41"/>
      <c r="B40" s="41"/>
      <c r="I40" s="11"/>
      <c r="P40" s="11"/>
      <c r="Q40" s="11"/>
      <c r="R40" s="11"/>
      <c r="S40" s="11"/>
      <c r="T40" s="11"/>
      <c r="U40" s="11"/>
      <c r="V40" s="5"/>
      <c r="W40" s="5"/>
      <c r="X40" s="15"/>
      <c r="Y40" s="15"/>
      <c r="Z40" s="15"/>
      <c r="AA40" s="16"/>
      <c r="AC40"/>
      <c r="AD40" s="2"/>
    </row>
    <row r="41" spans="1:30" ht="12.75" x14ac:dyDescent="0.2">
      <c r="A41" s="41"/>
      <c r="B41" s="41"/>
      <c r="I41" s="11"/>
      <c r="P41" s="11"/>
      <c r="Q41" s="11"/>
      <c r="R41" s="11"/>
      <c r="S41" s="11"/>
      <c r="T41" s="11"/>
      <c r="U41" s="11"/>
      <c r="V41" s="5"/>
      <c r="W41" s="5"/>
      <c r="X41" s="15"/>
      <c r="Y41" s="15"/>
      <c r="Z41" s="15"/>
      <c r="AA41" s="16"/>
      <c r="AC41"/>
      <c r="AD41" s="2"/>
    </row>
    <row r="42" spans="1:30" ht="12.75" x14ac:dyDescent="0.2">
      <c r="A42" s="41"/>
      <c r="B42" s="41"/>
      <c r="I42" s="11"/>
      <c r="P42" s="11"/>
      <c r="Q42" s="11"/>
      <c r="R42" s="11"/>
      <c r="S42" s="11"/>
      <c r="T42" s="11"/>
      <c r="U42" s="11"/>
      <c r="V42" s="5"/>
      <c r="W42" s="5"/>
      <c r="X42" s="15"/>
      <c r="Y42" s="15"/>
      <c r="Z42" s="15"/>
      <c r="AA42" s="16"/>
      <c r="AC42"/>
      <c r="AD42" s="2"/>
    </row>
    <row r="43" spans="1:30" ht="12.75" x14ac:dyDescent="0.2">
      <c r="I43" s="11"/>
      <c r="P43" s="11"/>
      <c r="Q43" s="11"/>
      <c r="R43" s="11"/>
      <c r="S43" s="11"/>
      <c r="T43" s="11"/>
      <c r="U43" s="11"/>
      <c r="V43" s="5"/>
      <c r="W43" s="5"/>
      <c r="X43" s="15"/>
      <c r="Y43" s="15"/>
      <c r="Z43" s="15"/>
      <c r="AA43" s="16"/>
      <c r="AC43"/>
      <c r="AD43" s="2"/>
    </row>
    <row r="44" spans="1:30" ht="12.75" x14ac:dyDescent="0.2">
      <c r="I44" s="11"/>
      <c r="P44" s="11"/>
      <c r="Q44" s="11"/>
      <c r="R44" s="11"/>
      <c r="S44" s="11"/>
      <c r="T44" s="11"/>
      <c r="U44" s="11"/>
      <c r="V44" s="5"/>
      <c r="W44" s="5"/>
      <c r="X44" s="15"/>
      <c r="Y44" s="15"/>
      <c r="Z44" s="15"/>
      <c r="AA44" s="16"/>
      <c r="AC44"/>
      <c r="AD44" s="2"/>
    </row>
    <row r="45" spans="1:30" ht="12.75" x14ac:dyDescent="0.2">
      <c r="I45" s="11"/>
      <c r="P45" s="11"/>
      <c r="Q45" s="11"/>
      <c r="R45" s="11"/>
      <c r="S45" s="11"/>
      <c r="T45" s="11"/>
      <c r="U45" s="11"/>
      <c r="V45" s="5"/>
      <c r="W45" s="5"/>
      <c r="X45" s="15"/>
      <c r="Y45" s="15"/>
      <c r="Z45" s="15"/>
      <c r="AA45" s="16"/>
      <c r="AC45"/>
      <c r="AD45" s="2"/>
    </row>
    <row r="46" spans="1:30" ht="12.75" x14ac:dyDescent="0.2">
      <c r="I46" s="11"/>
      <c r="P46" s="11"/>
      <c r="Q46" s="11"/>
      <c r="R46" s="11"/>
      <c r="S46" s="11"/>
      <c r="T46" s="11"/>
      <c r="U46" s="11"/>
      <c r="V46" s="5"/>
      <c r="W46" s="5"/>
      <c r="X46" s="15"/>
      <c r="Y46" s="15"/>
      <c r="Z46" s="15"/>
      <c r="AA46" s="16"/>
      <c r="AC46"/>
      <c r="AD46" s="2"/>
    </row>
    <row r="47" spans="1:30" ht="12.75" x14ac:dyDescent="0.2">
      <c r="I47" s="11"/>
      <c r="P47" s="11"/>
      <c r="Q47" s="11"/>
      <c r="R47" s="11"/>
      <c r="S47" s="11"/>
      <c r="T47" s="11"/>
      <c r="U47" s="11"/>
      <c r="V47" s="5"/>
      <c r="W47" s="5"/>
      <c r="X47" s="15"/>
      <c r="Y47" s="15"/>
      <c r="Z47" s="15"/>
      <c r="AA47" s="16"/>
      <c r="AC47"/>
      <c r="AD47" s="2"/>
    </row>
    <row r="48" spans="1:30" ht="12.75" x14ac:dyDescent="0.2">
      <c r="I48" s="11"/>
      <c r="P48" s="11"/>
      <c r="Q48" s="11"/>
      <c r="R48" s="11"/>
      <c r="S48" s="11"/>
      <c r="T48" s="11"/>
      <c r="U48" s="11"/>
      <c r="V48" s="5"/>
      <c r="W48" s="5"/>
      <c r="X48" s="15"/>
      <c r="Y48" s="15"/>
      <c r="Z48" s="15"/>
      <c r="AA48" s="16"/>
      <c r="AC48"/>
      <c r="AD48" s="2"/>
    </row>
    <row r="49" spans="9:30" ht="12.75" x14ac:dyDescent="0.2">
      <c r="I49" s="11"/>
      <c r="P49" s="11"/>
      <c r="Q49" s="11"/>
      <c r="R49" s="11"/>
      <c r="S49" s="11"/>
      <c r="T49" s="11"/>
      <c r="U49" s="11"/>
      <c r="V49" s="5"/>
      <c r="W49" s="5"/>
      <c r="X49" s="15"/>
      <c r="Y49" s="15"/>
      <c r="Z49" s="15"/>
      <c r="AA49" s="16"/>
      <c r="AC49"/>
      <c r="AD49" s="2"/>
    </row>
    <row r="50" spans="9:30" ht="12.75" x14ac:dyDescent="0.2">
      <c r="I50" s="11"/>
      <c r="P50" s="11"/>
      <c r="Q50" s="11"/>
      <c r="R50" s="11"/>
      <c r="S50" s="11"/>
      <c r="T50" s="11"/>
      <c r="U50" s="11"/>
      <c r="V50" s="5"/>
      <c r="W50" s="5"/>
      <c r="X50" s="15"/>
      <c r="Y50" s="15"/>
      <c r="Z50" s="15"/>
      <c r="AA50" s="16"/>
      <c r="AC50"/>
      <c r="AD50" s="2"/>
    </row>
    <row r="51" spans="9:30" ht="12.75" x14ac:dyDescent="0.2">
      <c r="I51" s="11"/>
      <c r="P51" s="11"/>
      <c r="Q51" s="11"/>
      <c r="R51" s="11"/>
      <c r="S51" s="11"/>
      <c r="T51" s="11"/>
      <c r="U51" s="11"/>
      <c r="V51" s="5"/>
      <c r="W51" s="5"/>
      <c r="X51" s="15"/>
      <c r="Y51" s="15"/>
      <c r="Z51" s="15"/>
      <c r="AA51" s="16"/>
      <c r="AC51"/>
      <c r="AD51" s="2"/>
    </row>
    <row r="52" spans="9:30" ht="12.75" x14ac:dyDescent="0.2">
      <c r="I52" s="12"/>
      <c r="P52" s="12"/>
      <c r="Q52" s="11"/>
      <c r="R52" s="11"/>
      <c r="S52" s="11"/>
      <c r="T52" s="11"/>
      <c r="U52" s="11"/>
      <c r="V52" s="5"/>
      <c r="W52" s="5"/>
      <c r="X52" s="15"/>
      <c r="Y52" s="15"/>
      <c r="Z52" s="15"/>
      <c r="AA52" s="16"/>
      <c r="AC52"/>
      <c r="AD52" s="2"/>
    </row>
    <row r="53" spans="9:30" ht="12.75" x14ac:dyDescent="0.2">
      <c r="I53" s="12"/>
      <c r="P53" s="12"/>
      <c r="Q53" s="11"/>
      <c r="R53" s="11"/>
      <c r="S53" s="11"/>
      <c r="T53" s="11"/>
      <c r="U53" s="11"/>
      <c r="V53" s="5"/>
      <c r="W53" s="5"/>
      <c r="X53" s="15"/>
      <c r="Y53" s="15"/>
      <c r="Z53" s="15"/>
      <c r="AA53" s="16"/>
      <c r="AC53"/>
      <c r="AD53" s="2"/>
    </row>
    <row r="54" spans="9:30" ht="12.75" x14ac:dyDescent="0.2">
      <c r="I54" s="12"/>
      <c r="P54" s="12"/>
      <c r="Q54" s="12"/>
      <c r="R54" s="12"/>
      <c r="S54" s="12"/>
      <c r="T54" s="12"/>
      <c r="U54" s="12"/>
      <c r="V54" s="5"/>
      <c r="W54" s="5"/>
      <c r="X54" s="15"/>
      <c r="Y54" s="15"/>
      <c r="Z54" s="15"/>
      <c r="AA54" s="16"/>
      <c r="AC54"/>
      <c r="AD54" s="2"/>
    </row>
    <row r="55" spans="9:30" ht="12.75" x14ac:dyDescent="0.2">
      <c r="I55" s="12"/>
      <c r="P55" s="12"/>
      <c r="Q55" s="12"/>
      <c r="R55" s="12"/>
      <c r="S55" s="12"/>
      <c r="T55" s="12"/>
      <c r="U55" s="12"/>
      <c r="V55" s="5"/>
      <c r="W55" s="5"/>
      <c r="X55" s="15"/>
      <c r="Y55" s="15"/>
      <c r="Z55" s="15"/>
      <c r="AA55" s="16"/>
      <c r="AC55"/>
      <c r="AD55" s="2"/>
    </row>
    <row r="56" spans="9:30" ht="12.75" x14ac:dyDescent="0.2">
      <c r="I56" s="11"/>
      <c r="P56" s="11"/>
      <c r="Q56" s="11"/>
      <c r="R56" s="11"/>
      <c r="S56" s="11"/>
      <c r="T56" s="11"/>
      <c r="U56" s="11"/>
      <c r="V56" s="5"/>
      <c r="W56" s="5"/>
      <c r="X56" s="15"/>
      <c r="Y56" s="15"/>
      <c r="Z56" s="15"/>
      <c r="AA56" s="16"/>
      <c r="AC56"/>
      <c r="AD56" s="2"/>
    </row>
    <row r="57" spans="9:30" ht="12.75" x14ac:dyDescent="0.2">
      <c r="I57" s="11"/>
      <c r="P57" s="11"/>
      <c r="Q57" s="11"/>
      <c r="R57" s="11"/>
      <c r="S57" s="11"/>
      <c r="T57" s="11"/>
      <c r="U57" s="11"/>
      <c r="V57" s="5"/>
      <c r="W57" s="5"/>
      <c r="X57" s="15"/>
      <c r="Y57" s="15"/>
      <c r="Z57" s="15"/>
      <c r="AA57" s="16"/>
      <c r="AC57"/>
      <c r="AD57" s="2"/>
    </row>
    <row r="58" spans="9:30" ht="12.75" x14ac:dyDescent="0.2">
      <c r="I58" s="11"/>
      <c r="P58" s="11"/>
      <c r="Q58" s="11"/>
      <c r="R58" s="11"/>
      <c r="S58" s="11"/>
      <c r="T58" s="11"/>
      <c r="U58" s="11"/>
      <c r="V58" s="5"/>
      <c r="W58" s="5"/>
      <c r="X58" s="15"/>
      <c r="Y58" s="15"/>
      <c r="Z58" s="15"/>
      <c r="AA58" s="16"/>
      <c r="AC58"/>
      <c r="AD58" s="2"/>
    </row>
    <row r="59" spans="9:30" ht="12.75" x14ac:dyDescent="0.2">
      <c r="I59" s="13"/>
      <c r="P59" s="13"/>
      <c r="Q59" s="13"/>
      <c r="R59" s="13"/>
      <c r="S59" s="13"/>
      <c r="T59" s="13"/>
      <c r="U59" s="13"/>
      <c r="V59" s="5"/>
      <c r="W59" s="5"/>
      <c r="X59" s="15"/>
      <c r="Y59" s="15"/>
      <c r="Z59" s="15"/>
      <c r="AA59" s="16"/>
      <c r="AC59"/>
      <c r="AD59" s="2"/>
    </row>
    <row r="60" spans="9:30" ht="12.75" x14ac:dyDescent="0.2">
      <c r="V60" s="5"/>
      <c r="W60" s="5"/>
      <c r="X60" s="15"/>
      <c r="Y60" s="15"/>
      <c r="Z60" s="15"/>
      <c r="AA60" s="16"/>
      <c r="AC60"/>
      <c r="AD60" s="2"/>
    </row>
    <row r="61" spans="9:30" ht="12.75" x14ac:dyDescent="0.2">
      <c r="V61" s="5"/>
      <c r="W61" s="5"/>
      <c r="X61" s="15"/>
      <c r="Y61" s="15"/>
      <c r="Z61" s="15"/>
      <c r="AA61" s="16"/>
      <c r="AC61"/>
      <c r="AD61" s="2"/>
    </row>
    <row r="62" spans="9:30" ht="12.75" x14ac:dyDescent="0.2">
      <c r="V62" s="5"/>
      <c r="W62" s="5"/>
      <c r="X62" s="15"/>
      <c r="Y62" s="15"/>
      <c r="Z62" s="15"/>
      <c r="AA62" s="16"/>
      <c r="AC62"/>
      <c r="AD62" s="2"/>
    </row>
    <row r="63" spans="9:30" ht="12.75" x14ac:dyDescent="0.2">
      <c r="V63" s="5"/>
      <c r="W63" s="5"/>
      <c r="X63" s="15"/>
      <c r="Y63" s="15"/>
      <c r="Z63" s="15"/>
      <c r="AA63" s="16"/>
      <c r="AC63"/>
      <c r="AD63" s="2"/>
    </row>
    <row r="64" spans="9:30" ht="12.75" x14ac:dyDescent="0.2">
      <c r="V64" s="5"/>
      <c r="W64" s="5"/>
      <c r="X64" s="15"/>
      <c r="Y64" s="15"/>
      <c r="Z64" s="15"/>
      <c r="AA64" s="16"/>
      <c r="AC64"/>
      <c r="AD64" s="2"/>
    </row>
    <row r="65" spans="22:30" ht="12.75" x14ac:dyDescent="0.2">
      <c r="V65" s="5"/>
      <c r="W65" s="5"/>
      <c r="X65" s="15"/>
      <c r="Y65" s="15"/>
      <c r="Z65" s="15"/>
      <c r="AA65" s="16"/>
      <c r="AC65"/>
      <c r="AD65" s="2"/>
    </row>
    <row r="66" spans="22:30" ht="12.75" x14ac:dyDescent="0.2">
      <c r="V66" s="5"/>
      <c r="W66" s="5"/>
      <c r="X66" s="15"/>
      <c r="Y66" s="15"/>
      <c r="Z66" s="15"/>
      <c r="AA66" s="16"/>
      <c r="AC66"/>
      <c r="AD66" s="2"/>
    </row>
    <row r="67" spans="22:30" ht="12.75" x14ac:dyDescent="0.2">
      <c r="V67" s="5"/>
      <c r="W67" s="5"/>
      <c r="X67" s="15"/>
      <c r="Y67" s="15"/>
      <c r="Z67" s="15"/>
      <c r="AA67" s="16"/>
      <c r="AC67"/>
      <c r="AD67" s="2"/>
    </row>
    <row r="68" spans="22:30" ht="12.75" x14ac:dyDescent="0.2">
      <c r="V68" s="5"/>
      <c r="W68" s="5"/>
      <c r="X68" s="15"/>
      <c r="Y68" s="15"/>
      <c r="Z68" s="15"/>
      <c r="AA68" s="16"/>
      <c r="AC68"/>
      <c r="AD68" s="2"/>
    </row>
    <row r="69" spans="22:30" ht="12.75" x14ac:dyDescent="0.2">
      <c r="V69" s="5"/>
      <c r="W69" s="5"/>
      <c r="X69" s="15"/>
      <c r="Y69" s="15"/>
      <c r="Z69" s="15"/>
      <c r="AA69" s="16"/>
      <c r="AC69"/>
      <c r="AD69" s="2"/>
    </row>
    <row r="70" spans="22:30" ht="12.75" x14ac:dyDescent="0.2">
      <c r="V70" s="5"/>
      <c r="W70" s="5"/>
      <c r="X70" s="15"/>
      <c r="Y70" s="15"/>
      <c r="Z70" s="15"/>
      <c r="AA70" s="16"/>
      <c r="AC70"/>
      <c r="AD70" s="2"/>
    </row>
    <row r="71" spans="22:30" ht="12.75" x14ac:dyDescent="0.2">
      <c r="V71" s="5"/>
      <c r="W71" s="5"/>
      <c r="X71" s="15"/>
      <c r="Y71" s="15"/>
      <c r="Z71" s="15"/>
      <c r="AA71" s="16"/>
      <c r="AC71"/>
      <c r="AD71" s="2"/>
    </row>
    <row r="72" spans="22:30" ht="12.75" x14ac:dyDescent="0.2">
      <c r="V72" s="5"/>
      <c r="W72" s="5"/>
      <c r="X72" s="15"/>
      <c r="Y72" s="15"/>
      <c r="Z72" s="15"/>
      <c r="AA72" s="16"/>
      <c r="AC72"/>
      <c r="AD72" s="2"/>
    </row>
    <row r="73" spans="22:30" ht="12.75" x14ac:dyDescent="0.2">
      <c r="V73" s="5"/>
      <c r="W73" s="5"/>
      <c r="X73" s="15"/>
      <c r="Y73" s="15"/>
      <c r="Z73" s="15"/>
      <c r="AA73" s="16"/>
      <c r="AC73"/>
      <c r="AD73" s="2"/>
    </row>
    <row r="74" spans="22:30" ht="12.75" x14ac:dyDescent="0.2">
      <c r="V74" s="5"/>
      <c r="W74" s="5"/>
      <c r="X74" s="15"/>
      <c r="Y74" s="15"/>
      <c r="Z74" s="15"/>
      <c r="AA74" s="16"/>
      <c r="AC74"/>
      <c r="AD74" s="2"/>
    </row>
    <row r="75" spans="22:30" ht="12.75" x14ac:dyDescent="0.2">
      <c r="V75" s="5"/>
      <c r="W75" s="5"/>
      <c r="X75" s="15"/>
      <c r="Y75" s="15"/>
      <c r="Z75" s="15"/>
      <c r="AA75" s="16"/>
      <c r="AC75"/>
      <c r="AD75" s="2"/>
    </row>
    <row r="76" spans="22:30" ht="12.75" x14ac:dyDescent="0.2">
      <c r="V76" s="5"/>
      <c r="W76" s="5"/>
      <c r="X76" s="15"/>
      <c r="Y76" s="15"/>
      <c r="Z76" s="15"/>
      <c r="AA76" s="16"/>
      <c r="AC76"/>
      <c r="AD76" s="2"/>
    </row>
    <row r="77" spans="22:30" ht="12.75" x14ac:dyDescent="0.2">
      <c r="V77" s="5"/>
      <c r="W77" s="5"/>
      <c r="X77" s="15"/>
      <c r="Y77" s="15"/>
      <c r="Z77" s="15"/>
      <c r="AA77" s="16"/>
      <c r="AC77"/>
      <c r="AD77" s="2"/>
    </row>
    <row r="78" spans="22:30" ht="12.75" x14ac:dyDescent="0.2">
      <c r="V78" s="5"/>
      <c r="W78" s="5"/>
      <c r="X78" s="15"/>
      <c r="Y78" s="15"/>
      <c r="Z78" s="15"/>
      <c r="AA78" s="16"/>
      <c r="AC78"/>
      <c r="AD78" s="2"/>
    </row>
    <row r="79" spans="22:30" ht="12.75" x14ac:dyDescent="0.2">
      <c r="V79" s="5"/>
      <c r="W79" s="5"/>
      <c r="X79" s="15"/>
      <c r="Y79" s="15"/>
      <c r="Z79" s="15"/>
      <c r="AA79" s="16"/>
      <c r="AC79"/>
      <c r="AD79" s="2"/>
    </row>
    <row r="80" spans="22:30" ht="12.75" x14ac:dyDescent="0.2">
      <c r="V80" s="5"/>
      <c r="W80" s="5"/>
      <c r="X80" s="15"/>
      <c r="Y80" s="15"/>
      <c r="Z80" s="15"/>
      <c r="AA80" s="16"/>
      <c r="AC80"/>
      <c r="AD80" s="2"/>
    </row>
    <row r="81" spans="9:30" ht="12.75" x14ac:dyDescent="0.2">
      <c r="V81" s="5"/>
      <c r="W81" s="5"/>
      <c r="X81" s="15"/>
      <c r="Y81" s="15"/>
      <c r="Z81" s="15"/>
      <c r="AA81" s="16"/>
      <c r="AC81"/>
      <c r="AD81" s="2"/>
    </row>
    <row r="82" spans="9:30" ht="12.75" x14ac:dyDescent="0.2">
      <c r="V82" s="5"/>
      <c r="W82" s="5"/>
      <c r="X82" s="15"/>
      <c r="Y82" s="15"/>
      <c r="Z82" s="15"/>
      <c r="AA82" s="16"/>
      <c r="AC82"/>
      <c r="AD82" s="2"/>
    </row>
    <row r="83" spans="9:30" ht="12.75" x14ac:dyDescent="0.2">
      <c r="V83" s="5"/>
      <c r="W83" s="5"/>
      <c r="X83" s="15"/>
      <c r="Y83" s="15"/>
      <c r="Z83" s="15"/>
      <c r="AA83" s="16"/>
      <c r="AC83"/>
      <c r="AD83" s="2"/>
    </row>
    <row r="84" spans="9:30" ht="12.75" x14ac:dyDescent="0.2">
      <c r="V84" s="5"/>
      <c r="W84" s="5"/>
      <c r="X84" s="15"/>
      <c r="Y84" s="15"/>
      <c r="Z84" s="15"/>
      <c r="AA84" s="16"/>
      <c r="AC84"/>
      <c r="AD84" s="2"/>
    </row>
    <row r="85" spans="9:30" ht="12.75" x14ac:dyDescent="0.2">
      <c r="V85" s="5"/>
      <c r="W85" s="5"/>
      <c r="X85" s="15"/>
      <c r="Y85" s="15"/>
      <c r="Z85" s="15"/>
      <c r="AA85" s="16"/>
      <c r="AC85"/>
      <c r="AD85" s="2"/>
    </row>
    <row r="86" spans="9:30" ht="12.75" x14ac:dyDescent="0.2">
      <c r="V86" s="5"/>
      <c r="W86" s="5"/>
      <c r="X86" s="15"/>
      <c r="Y86" s="15"/>
      <c r="Z86" s="15"/>
      <c r="AA86" s="16"/>
      <c r="AC86"/>
      <c r="AD86" s="2"/>
    </row>
    <row r="87" spans="9:30" ht="12.75" x14ac:dyDescent="0.2">
      <c r="V87" s="5"/>
      <c r="W87" s="5"/>
      <c r="X87" s="15"/>
      <c r="Y87" s="15"/>
      <c r="Z87" s="15"/>
      <c r="AA87" s="16"/>
      <c r="AC87"/>
      <c r="AD87" s="2"/>
    </row>
    <row r="88" spans="9:30" ht="12.75" x14ac:dyDescent="0.2">
      <c r="V88" s="5"/>
      <c r="W88" s="5"/>
      <c r="X88" s="15"/>
      <c r="Y88" s="15"/>
      <c r="Z88" s="15"/>
      <c r="AA88" s="16"/>
      <c r="AC88"/>
      <c r="AD88" s="2"/>
    </row>
    <row r="89" spans="9:30" ht="12.75" x14ac:dyDescent="0.2">
      <c r="V89" s="5"/>
      <c r="W89" s="5"/>
      <c r="X89" s="15"/>
      <c r="Y89" s="15"/>
      <c r="Z89" s="15"/>
      <c r="AA89" s="16"/>
      <c r="AC89"/>
      <c r="AD89" s="2"/>
    </row>
    <row r="90" spans="9:30" ht="12.75" x14ac:dyDescent="0.2">
      <c r="V90" s="5"/>
      <c r="W90" s="5"/>
      <c r="X90" s="15"/>
      <c r="Y90" s="15"/>
      <c r="Z90" s="15"/>
      <c r="AA90" s="16"/>
      <c r="AC90"/>
      <c r="AD90" s="2"/>
    </row>
    <row r="91" spans="9:30" ht="12.75" x14ac:dyDescent="0.2">
      <c r="V91" s="5"/>
      <c r="W91" s="5"/>
      <c r="X91" s="15"/>
      <c r="Y91" s="15"/>
      <c r="Z91" s="15"/>
      <c r="AA91" s="16"/>
      <c r="AC91"/>
      <c r="AD91" s="2"/>
    </row>
    <row r="92" spans="9:30" ht="12.75" x14ac:dyDescent="0.2">
      <c r="V92" s="5"/>
      <c r="W92" s="5"/>
      <c r="X92" s="15"/>
      <c r="Y92" s="15"/>
      <c r="Z92" s="15"/>
      <c r="AA92" s="16"/>
      <c r="AC92"/>
      <c r="AD92" s="2"/>
    </row>
    <row r="93" spans="9:30" ht="12.75" x14ac:dyDescent="0.2">
      <c r="I93" s="5"/>
      <c r="P93" s="5"/>
      <c r="Q93" s="5"/>
      <c r="R93" s="5"/>
      <c r="S93" s="5"/>
      <c r="T93" s="5"/>
      <c r="U93" s="5"/>
      <c r="V93" s="5"/>
      <c r="W93" s="5"/>
      <c r="X93" s="15"/>
      <c r="Y93" s="15"/>
      <c r="Z93" s="15"/>
      <c r="AA93" s="16"/>
      <c r="AC93"/>
      <c r="AD93" s="2"/>
    </row>
    <row r="94" spans="9:30" ht="12.75" x14ac:dyDescent="0.2">
      <c r="I94" s="5"/>
      <c r="P94" s="5"/>
      <c r="Q94" s="5"/>
      <c r="R94" s="5"/>
      <c r="S94" s="5"/>
      <c r="T94" s="5"/>
      <c r="U94" s="5"/>
      <c r="V94" s="5"/>
      <c r="W94" s="5"/>
      <c r="X94" s="15"/>
      <c r="Y94" s="15"/>
      <c r="Z94" s="15"/>
      <c r="AA94" s="16"/>
      <c r="AC94"/>
      <c r="AD94" s="2"/>
    </row>
    <row r="95" spans="9:30" x14ac:dyDescent="0.2">
      <c r="I95" s="9"/>
      <c r="P95" s="9"/>
      <c r="Q95" s="9"/>
      <c r="R95" s="9"/>
      <c r="S95" s="9"/>
      <c r="T95" s="9"/>
      <c r="U95" s="9"/>
      <c r="V95" s="5"/>
      <c r="W95" s="5"/>
      <c r="X95" s="15"/>
      <c r="Y95" s="15"/>
      <c r="Z95" s="15"/>
      <c r="AA95" s="16"/>
    </row>
    <row r="96" spans="9:30" x14ac:dyDescent="0.2">
      <c r="I96" s="9"/>
      <c r="P96" s="9"/>
      <c r="Q96" s="9"/>
      <c r="R96" s="9"/>
      <c r="S96" s="9"/>
      <c r="T96" s="9"/>
      <c r="U96" s="9"/>
      <c r="V96" s="9"/>
      <c r="W96" s="9"/>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Jun 22 Published MOS estimates</vt:lpstr>
      <vt:lpstr>Jul 22 Published MOS estimates</vt:lpstr>
      <vt:lpstr>Aug 22 Published MOS estimates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2021-12-09T05:36:03Z</dcterms:created>
  <dcterms:modified xsi:type="dcterms:W3CDTF">2021-12-09T05:46:02Z</dcterms:modified>
</cp:coreProperties>
</file>