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bvelarde\Downloads\"/>
    </mc:Choice>
  </mc:AlternateContent>
  <xr:revisionPtr revIDLastSave="0" documentId="8_{0D9FDF9C-57F2-405B-AF30-B7A647F4B28C}" xr6:coauthVersionLast="47" xr6:coauthVersionMax="47" xr10:uidLastSave="{00000000-0000-0000-0000-000000000000}"/>
  <bookViews>
    <workbookView xWindow="-75" yWindow="-16320" windowWidth="29040" windowHeight="15840" tabRatio="883" activeTab="1" xr2:uid="{00000000-000D-0000-FFFF-FFFF00000000}"/>
  </bookViews>
  <sheets>
    <sheet name="Important Notice" sheetId="10" r:id="rId1"/>
    <sheet name="MOS Estimates Methodology" sheetId="9" r:id="rId2"/>
    <sheet name="Mar 24 Published MOS estimates" sheetId="4" r:id="rId3"/>
    <sheet name="APR 24 Published MOS estimates" sheetId="8" r:id="rId4"/>
    <sheet name="MAY 24 Published MOS estimates" sheetId="6" r:id="rId5"/>
  </sheets>
  <externalReferences>
    <externalReference r:id="rId6"/>
  </externalReferences>
  <definedNames>
    <definedName name="Month1">[1]Inputs!$M$5</definedName>
    <definedName name="Month2">[1]Inputs!$M$6</definedName>
    <definedName name="Month3">[1]Inputs!$M$7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 r="E5" i="4"/>
  <c r="F5" i="4"/>
  <c r="G5" i="4"/>
  <c r="H5" i="4"/>
  <c r="D6" i="4"/>
  <c r="E6" i="4"/>
  <c r="F6" i="4"/>
  <c r="G6" i="4"/>
  <c r="H6" i="4"/>
  <c r="E24" i="8" l="1"/>
  <c r="G24" i="8"/>
  <c r="D20" i="8"/>
  <c r="F17" i="4"/>
  <c r="G16" i="4"/>
  <c r="E15" i="4"/>
  <c r="D22" i="6"/>
  <c r="F24" i="8"/>
  <c r="D21" i="4"/>
  <c r="D21" i="8" l="1"/>
  <c r="G17" i="4"/>
  <c r="D5" i="6"/>
  <c r="D15" i="8"/>
  <c r="E21" i="4"/>
  <c r="D24" i="4"/>
  <c r="D25" i="4" s="1"/>
  <c r="H16" i="4"/>
  <c r="F16" i="4"/>
  <c r="D18" i="6"/>
  <c r="D21" i="6"/>
  <c r="D16" i="8"/>
  <c r="D22" i="8"/>
  <c r="D18" i="8"/>
  <c r="D24" i="8"/>
  <c r="D19" i="4"/>
  <c r="D18" i="4"/>
  <c r="D15" i="6"/>
  <c r="D19" i="6"/>
  <c r="D23" i="6"/>
  <c r="D24" i="6"/>
  <c r="D25" i="6" s="1"/>
  <c r="D16" i="6"/>
  <c r="D20" i="6"/>
  <c r="D17" i="6"/>
  <c r="D19" i="8"/>
  <c r="D23" i="8"/>
  <c r="E16" i="4"/>
  <c r="D17" i="4"/>
  <c r="H17" i="4"/>
  <c r="D16" i="4"/>
  <c r="D20" i="4"/>
  <c r="D15" i="4"/>
  <c r="E17" i="4"/>
  <c r="H6" i="6"/>
  <c r="G6" i="6"/>
  <c r="F6" i="6"/>
  <c r="E6" i="6"/>
  <c r="D6" i="6"/>
  <c r="H5" i="6"/>
  <c r="G5" i="6"/>
  <c r="F5" i="6"/>
  <c r="E5" i="6"/>
  <c r="H6" i="8"/>
  <c r="G6" i="8"/>
  <c r="F6" i="8"/>
  <c r="E6" i="8"/>
  <c r="D6" i="8"/>
  <c r="H5"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1" i="8"/>
  <c r="G21" i="8"/>
  <c r="F21" i="8"/>
  <c r="E21"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1" i="6"/>
  <c r="E22" i="6"/>
  <c r="E23" i="6"/>
  <c r="F15" i="6"/>
  <c r="F16" i="6"/>
  <c r="F17" i="6"/>
  <c r="F18" i="6"/>
  <c r="F19" i="6"/>
  <c r="F20" i="6"/>
  <c r="F21" i="6"/>
  <c r="F22" i="6"/>
  <c r="F23" i="6"/>
  <c r="G15" i="6"/>
  <c r="G16" i="6"/>
  <c r="G17" i="6"/>
  <c r="G18" i="6"/>
  <c r="G19" i="6"/>
  <c r="G20" i="6"/>
  <c r="G21" i="6"/>
  <c r="G22" i="6"/>
  <c r="G23" i="6"/>
  <c r="H15" i="6"/>
  <c r="H16" i="6"/>
  <c r="H17" i="6"/>
  <c r="H18" i="6"/>
  <c r="H19" i="6"/>
  <c r="H20" i="6"/>
  <c r="H21"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<sst xmlns="http://schemas.openxmlformats.org/spreadsheetml/2006/main" count="96" uniqueCount="25">
  <si>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Table 1 - Maximum MOS quantity (GJ/d)</t>
  </si>
  <si>
    <t>Table 3 - Daily MOS quantities (GJ/d)</t>
  </si>
  <si>
    <t>Figure 1 - Curves of daily MOS quantities</t>
  </si>
  <si>
    <t>Sydney MSP</t>
  </si>
  <si>
    <t>Sydney EGP</t>
  </si>
  <si>
    <t>Adelaide MAP</t>
  </si>
  <si>
    <t>Adelaide SEAGas</t>
  </si>
  <si>
    <t>Brisbane RBP</t>
  </si>
  <si>
    <t>No of days</t>
  </si>
  <si>
    <t>MOS increase</t>
  </si>
  <si>
    <t>MOS decrease</t>
  </si>
  <si>
    <t xml:space="preserve">Table 2 - Summary statistics of daily MOS quantities 
</t>
  </si>
  <si>
    <t>Summary statistics GJ/d</t>
  </si>
  <si>
    <t>Maximum</t>
  </si>
  <si>
    <t>Minimum</t>
  </si>
  <si>
    <t>Mean</t>
  </si>
  <si>
    <t>Std deviation</t>
  </si>
  <si>
    <t>% days positive</t>
  </si>
  <si>
    <t>Figure 2 - Distribution of daily MOS quantities</t>
  </si>
  <si>
    <t>% days negative</t>
  </si>
  <si>
    <t>Median</t>
  </si>
  <si>
    <t xml:space="preserve">Figure 2 - Distribution of daily MOS quantities </t>
  </si>
  <si>
    <t>MOS Period: May 2024</t>
  </si>
  <si>
    <t>MOS Period:April 2024</t>
  </si>
  <si>
    <t>MOS Period: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</si>
</sst>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0" x14ac:knownFonts="1">
    <font>
      <sz val="10"/>
      <name val="Arial"/>
    </font>
    <font>
      <sz val="11"/>
      <color theme="1"/>
      <name val="Calibri"/>
      <family val="2"/>
      <scheme val="minor"/>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8">
    <xf numFmtId="0" fontId="0" fillId="0" borderId="0"/>
    <xf numFmtId="43" fontId="2" fillId="0" borderId="0" applyFont="0" applyFill="0" applyBorder="0" applyAlignment="0" applyProtection="0"/>
    <xf numFmtId="43" fontId="17" fillId="0" borderId="0" applyFont="0" applyFill="0" applyBorder="0" applyAlignment="0" applyProtection="0"/>
    <xf numFmtId="0" fontId="17"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4" fillId="0" borderId="0" xfId="0" applyFont="1"/>
    <xf numFmtId="164" fontId="4" fillId="0" borderId="0" xfId="0" applyNumberFormat="1" applyFont="1"/>
    <xf numFmtId="0" fontId="4" fillId="0" borderId="0" xfId="0" applyFont="1" applyAlignment="1">
      <alignment wrapText="1"/>
    </xf>
    <xf numFmtId="0" fontId="4" fillId="0" borderId="0" xfId="0" quotePrefix="1" applyFont="1"/>
    <xf numFmtId="1" fontId="4" fillId="0" borderId="0" xfId="0" applyNumberFormat="1" applyFont="1"/>
    <xf numFmtId="165" fontId="4" fillId="0" borderId="0" xfId="4" applyNumberFormat="1" applyFont="1" applyBorder="1"/>
    <xf numFmtId="0" fontId="5" fillId="0" borderId="0" xfId="0" applyFont="1" applyAlignment="1">
      <alignment horizontal="center"/>
    </xf>
    <xf numFmtId="9" fontId="4" fillId="0" borderId="0" xfId="4" applyFont="1" applyBorder="1"/>
    <xf numFmtId="9" fontId="4" fillId="0" borderId="0" xfId="4" applyFont="1" applyFill="1" applyBorder="1"/>
    <xf numFmtId="9" fontId="4" fillId="0" borderId="0" xfId="0" applyNumberFormat="1" applyFont="1"/>
    <xf numFmtId="0" fontId="7" fillId="0" borderId="0" xfId="0" applyFont="1"/>
    <xf numFmtId="2" fontId="7" fillId="0" borderId="0" xfId="0" applyNumberFormat="1" applyFont="1"/>
    <xf numFmtId="164" fontId="7" fillId="0" borderId="0" xfId="0" applyNumberFormat="1" applyFont="1"/>
    <xf numFmtId="0" fontId="6" fillId="0" borderId="0" xfId="0" applyFont="1"/>
    <xf numFmtId="3" fontId="8" fillId="2" borderId="0" xfId="1" applyNumberFormat="1" applyFont="1" applyFill="1" applyBorder="1"/>
    <xf numFmtId="164" fontId="8" fillId="3" borderId="8" xfId="0" applyNumberFormat="1" applyFont="1" applyFill="1" applyBorder="1"/>
    <xf numFmtId="164" fontId="8" fillId="2" borderId="9" xfId="0" applyNumberFormat="1" applyFont="1" applyFill="1" applyBorder="1" applyAlignment="1">
      <alignment horizontal="center"/>
    </xf>
    <xf numFmtId="9" fontId="8" fillId="2" borderId="10" xfId="0" applyNumberFormat="1" applyFont="1" applyFill="1" applyBorder="1" applyAlignment="1">
      <alignment horizontal="center"/>
    </xf>
    <xf numFmtId="9" fontId="8" fillId="2" borderId="10" xfId="4" applyFont="1" applyFill="1" applyBorder="1" applyAlignment="1">
      <alignment horizontal="center"/>
    </xf>
    <xf numFmtId="3" fontId="8" fillId="2" borderId="11" xfId="1" applyNumberFormat="1" applyFont="1" applyFill="1" applyBorder="1"/>
    <xf numFmtId="0" fontId="10" fillId="2" borderId="7" xfId="0" applyFont="1" applyFill="1" applyBorder="1"/>
    <xf numFmtId="164" fontId="8" fillId="2" borderId="5" xfId="0" applyNumberFormat="1" applyFont="1" applyFill="1" applyBorder="1"/>
    <xf numFmtId="164" fontId="8" fillId="2" borderId="6" xfId="0" applyNumberFormat="1" applyFont="1" applyFill="1" applyBorder="1"/>
    <xf numFmtId="0" fontId="9" fillId="0" borderId="0" xfId="0" applyFont="1" applyAlignment="1">
      <alignment wrapText="1"/>
    </xf>
    <xf numFmtId="2" fontId="11" fillId="4" borderId="13" xfId="0" applyNumberFormat="1" applyFont="1" applyFill="1" applyBorder="1" applyAlignment="1">
      <alignment horizontal="center" wrapText="1"/>
    </xf>
    <xf numFmtId="2" fontId="11" fillId="4" borderId="14" xfId="0" applyNumberFormat="1" applyFont="1" applyFill="1" applyBorder="1" applyAlignment="1">
      <alignment horizontal="center" wrapText="1"/>
    </xf>
    <xf numFmtId="2" fontId="11" fillId="4" borderId="15" xfId="0" applyNumberFormat="1" applyFont="1" applyFill="1" applyBorder="1" applyAlignment="1">
      <alignment horizontal="center" wrapText="1"/>
    </xf>
    <xf numFmtId="3" fontId="8" fillId="2" borderId="5" xfId="1" applyNumberFormat="1" applyFont="1" applyFill="1" applyBorder="1"/>
    <xf numFmtId="3" fontId="8" fillId="2" borderId="12" xfId="1" applyNumberFormat="1" applyFont="1" applyFill="1" applyBorder="1"/>
    <xf numFmtId="3" fontId="8" fillId="2" borderId="16" xfId="1" applyNumberFormat="1" applyFont="1" applyFill="1" applyBorder="1"/>
    <xf numFmtId="3" fontId="8" fillId="2" borderId="7" xfId="1" applyNumberFormat="1" applyFont="1" applyFill="1" applyBorder="1"/>
    <xf numFmtId="3" fontId="8" fillId="2" borderId="17" xfId="1" applyNumberFormat="1" applyFont="1" applyFill="1" applyBorder="1"/>
    <xf numFmtId="3" fontId="8" fillId="2" borderId="6" xfId="1" applyNumberFormat="1" applyFont="1" applyFill="1" applyBorder="1"/>
    <xf numFmtId="3" fontId="8" fillId="2" borderId="18" xfId="1" applyNumberFormat="1" applyFont="1" applyFill="1" applyBorder="1"/>
    <xf numFmtId="2" fontId="11" fillId="4" borderId="0" xfId="0" applyNumberFormat="1" applyFont="1" applyFill="1" applyAlignment="1">
      <alignment horizontal="center" wrapText="1"/>
    </xf>
    <xf numFmtId="3" fontId="15" fillId="2" borderId="2" xfId="0" applyNumberFormat="1" applyFont="1" applyFill="1" applyBorder="1"/>
    <xf numFmtId="0" fontId="16" fillId="2" borderId="2" xfId="0" applyFont="1" applyFill="1" applyBorder="1"/>
    <xf numFmtId="3" fontId="8" fillId="2" borderId="1" xfId="1" applyNumberFormat="1" applyFont="1" applyFill="1" applyBorder="1" applyAlignment="1">
      <alignment horizontal="center"/>
    </xf>
    <xf numFmtId="3" fontId="8" fillId="2" borderId="3" xfId="1" applyNumberFormat="1" applyFont="1" applyFill="1" applyBorder="1" applyAlignment="1">
      <alignment horizontal="center"/>
    </xf>
    <xf numFmtId="3" fontId="8" fillId="2" borderId="4" xfId="1" applyNumberFormat="1" applyFont="1" applyFill="1" applyBorder="1" applyAlignment="1">
      <alignment horizontal="center"/>
    </xf>
    <xf numFmtId="164" fontId="4" fillId="0" borderId="0" xfId="0" applyNumberFormat="1" applyFont="1" applyAlignment="1">
      <alignment wrapText="1"/>
    </xf>
    <xf numFmtId="9" fontId="8" fillId="2" borderId="12" xfId="4" applyFont="1" applyFill="1" applyBorder="1"/>
    <xf numFmtId="9" fontId="8" fillId="2" borderId="16" xfId="4" applyFont="1" applyFill="1" applyBorder="1"/>
    <xf numFmtId="9" fontId="8" fillId="2" borderId="11" xfId="4" applyFont="1" applyFill="1" applyBorder="1"/>
    <xf numFmtId="9" fontId="8" fillId="2" borderId="18" xfId="4" applyFont="1" applyFill="1" applyBorder="1"/>
    <xf numFmtId="0" fontId="8" fillId="3" borderId="5" xfId="0" applyFont="1" applyFill="1" applyBorder="1" applyAlignment="1">
      <alignment horizontal="center" wrapText="1"/>
    </xf>
    <xf numFmtId="0" fontId="8" fillId="3" borderId="12" xfId="0" applyFont="1" applyFill="1" applyBorder="1" applyAlignment="1">
      <alignment horizontal="center" wrapText="1"/>
    </xf>
    <xf numFmtId="0" fontId="8" fillId="3" borderId="16" xfId="0" applyFont="1" applyFill="1" applyBorder="1" applyAlignment="1">
      <alignment horizontal="center" wrapText="1"/>
    </xf>
    <xf numFmtId="9" fontId="8" fillId="2" borderId="5" xfId="4" applyFont="1" applyFill="1" applyBorder="1"/>
    <xf numFmtId="9" fontId="8" fillId="2" borderId="6" xfId="4" applyFont="1" applyFill="1" applyBorder="1"/>
    <xf numFmtId="0" fontId="18" fillId="0" borderId="0" xfId="0" applyFont="1"/>
    <xf numFmtId="3" fontId="19" fillId="0" borderId="0" xfId="1" applyNumberFormat="1" applyFont="1" applyFill="1" applyBorder="1"/>
    <xf numFmtId="164" fontId="8" fillId="2" borderId="5" xfId="0" applyNumberFormat="1" applyFont="1" applyFill="1" applyBorder="1" applyAlignment="1">
      <alignment horizontal="center"/>
    </xf>
    <xf numFmtId="9" fontId="8" fillId="2" borderId="7" xfId="0" applyNumberFormat="1" applyFont="1" applyFill="1" applyBorder="1" applyAlignment="1">
      <alignment horizontal="center"/>
    </xf>
    <xf numFmtId="9" fontId="8" fillId="2" borderId="7" xfId="4" applyFont="1" applyFill="1" applyBorder="1" applyAlignment="1">
      <alignment horizontal="center"/>
    </xf>
    <xf numFmtId="164" fontId="8" fillId="2" borderId="6" xfId="0" applyNumberFormat="1" applyFont="1" applyFill="1" applyBorder="1" applyAlignment="1">
      <alignment horizontal="center"/>
    </xf>
    <xf numFmtId="0" fontId="10" fillId="2" borderId="5" xfId="0" applyFont="1" applyFill="1" applyBorder="1"/>
    <xf numFmtId="164" fontId="8" fillId="2" borderId="10" xfId="0" applyNumberFormat="1" applyFont="1" applyFill="1" applyBorder="1" applyAlignment="1">
      <alignment horizontal="center"/>
    </xf>
    <xf numFmtId="164" fontId="8" fillId="2" borderId="7" xfId="0" applyNumberFormat="1" applyFont="1" applyFill="1" applyBorder="1" applyAlignment="1">
      <alignment horizontal="center"/>
    </xf>
    <xf numFmtId="0" fontId="9" fillId="0" borderId="0" xfId="0" applyFont="1" applyAlignment="1">
      <alignment horizontal="center" wrapText="1"/>
    </xf>
    <xf numFmtId="164" fontId="12" fillId="4" borderId="19" xfId="0" applyNumberFormat="1" applyFont="1" applyFill="1" applyBorder="1" applyAlignment="1">
      <alignment horizontal="center"/>
    </xf>
    <xf numFmtId="164" fontId="12" fillId="4" borderId="0" xfId="0" applyNumberFormat="1" applyFont="1" applyFill="1" applyAlignment="1">
      <alignment horizontal="center"/>
    </xf>
  </cellXfs>
  <cellStyles count="8">
    <cellStyle name="Comma" xfId="1" builtinId="3"/>
    <cellStyle name="Comma 2" xfId="2" xr:uid="{00000000-0005-0000-0000-000001000000}"/>
    <cellStyle name="Comma 3" xfId="6" xr:uid="{F5C3A2C2-44B9-4559-BDCF-DAF1E51E644D}"/>
    <cellStyle name="Normal" xfId="0" builtinId="0"/>
    <cellStyle name="Normal 2" xfId="3" xr:uid="{00000000-0005-0000-0000-000003000000}"/>
    <cellStyle name="Normal 3" xfId="5" xr:uid="{A2B7A874-8D44-43D3-ACDC-5D6AABCF411D}"/>
    <cellStyle name="Percent" xfId="4" builtinId="5"/>
    <cellStyle name="Percent 2" xfId="7" xr:uid="{2D670378-B9F4-42FA-B7A6-ABDC11F2E3C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'Mar 24 Published MOS estimates'!$C$19</c:f>
              <c:strCache>
                <c:ptCount val="1"/>
                <c:pt idx="0">
                  <c:v>25%</c:v>
                </c:pt>
              </c:strCache>
            </c:strRef>
          </c:tx>
          <c:spPr>
            <a:ln w="28575">
              <a:noFill/>
            </a:ln>
          </c:spPr>
          <c:marker>
            <c:symbol val="none"/>
          </c:marker>
          <c:cat>
            <c:strRef>
              <c:f>'Mar 24 Published MOS estimates'!$D$4:$H$4</c:f>
              <c:strCache>
                <c:ptCount val="5"/>
                <c:pt idx="0">
                  <c:v>Sydney MSP</c:v>
                </c:pt>
                <c:pt idx="1">
                  <c:v>Sydney EGP</c:v>
                </c:pt>
                <c:pt idx="2">
                  <c:v>Adelaide MAP</c:v>
                </c:pt>
                <c:pt idx="3">
                  <c:v>Adelaide SEAGas</c:v>
                </c:pt>
                <c:pt idx="4">
                  <c:v>Brisbane RBP</c:v>
                </c:pt>
              </c:strCache>
            </c:strRef>
          </c:cat>
          <c:val>
            <c:numRef>
              <c:f>'Mar 24 Published MOS estimates'!$D$19:$H$19</c:f>
              <c:numCache>
                <c:formatCode>#,##0</c:formatCode>
                <c:ptCount val="5"/>
                <c:pt idx="0">
                  <c:v>-6835</c:v>
                </c:pt>
                <c:pt idx="1">
                  <c:v>1811.4736149999999</c:v>
                </c:pt>
                <c:pt idx="2">
                  <c:v>-514.5</c:v>
                </c:pt>
                <c:pt idx="3">
                  <c:v>-449.5</c:v>
                </c:pt>
                <c:pt idx="4">
                  <c:v>-1161.5</c:v>
                </c:pt>
              </c:numCache>
            </c:numRef>
          </c:val>
          <c:smooth val="0"/>
          <c:extLst>
            <c:ext xmlns:c16="http://schemas.microsoft.com/office/drawing/2014/chart" uri="{C3380CC4-5D6E-409C-BE32-E72D297353CC}">
              <c16:uniqueId val="{00000000-19B8-4C34-A3F7-D1248307263F}"/>
            </c:ext>
          </c:extLst>
        </c:ser>
        <c:ser>
          <c:idx val="1"/>
          <c:order val="1"/>
          <c:tx>
            <c:strRef>
              <c:f>'Mar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'Mar 24 Published MOS estimates'!$D$4:$H$4</c:f>
              <c:strCache>
                <c:ptCount val="5"/>
                <c:pt idx="0">
                  <c:v>Sydney MSP</c:v>
                </c:pt>
                <c:pt idx="1">
                  <c:v>Sydney EGP</c:v>
                </c:pt>
                <c:pt idx="2">
                  <c:v>Adelaide MAP</c:v>
                </c:pt>
                <c:pt idx="3">
                  <c:v>Adelaide SEAGas</c:v>
                </c:pt>
                <c:pt idx="4">
                  <c:v>Brisbane RBP</c:v>
                </c:pt>
              </c:strCache>
            </c:strRef>
          </c:cat>
          <c:val>
            <c:numRef>
              <c:f>'Mar 24 Published MOS estimates'!$D$20:$H$20</c:f>
              <c:numCache>
                <c:formatCode>#,##0</c:formatCode>
                <c:ptCount val="5"/>
                <c:pt idx="0">
                  <c:v>-11617</c:v>
                </c:pt>
                <c:pt idx="1">
                  <c:v>1139.1957950000001</c:v>
                </c:pt>
                <c:pt idx="2">
                  <c:v>-2287</c:v>
                </c:pt>
                <c:pt idx="3">
                  <c:v>-2050.5</c:v>
                </c:pt>
                <c:pt idx="4">
                  <c:v>-3101.5</c:v>
                </c:pt>
              </c:numCache>
            </c:numRef>
          </c:val>
          <c:smooth val="0"/>
          <c:extLst>
            <c:ext xmlns:c16="http://schemas.microsoft.com/office/drawing/2014/chart" uri="{C3380CC4-5D6E-409C-BE32-E72D297353CC}">
              <c16:uniqueId val="{00000001-19B8-4C34-A3F7-D1248307263F}"/>
            </c:ext>
          </c:extLst>
        </c:ser>
        <c:ser>
          <c:idx val="2"/>
          <c:order val="2"/>
          <c:tx>
            <c:strRef>
              <c:f>'Mar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'Mar 24 Published MOS estimates'!$D$4:$H$4</c:f>
              <c:strCache>
                <c:ptCount val="5"/>
                <c:pt idx="0">
                  <c:v>Sydney MSP</c:v>
                </c:pt>
                <c:pt idx="1">
                  <c:v>Sydney EGP</c:v>
                </c:pt>
                <c:pt idx="2">
                  <c:v>Adelaide MAP</c:v>
                </c:pt>
                <c:pt idx="3">
                  <c:v>Adelaide SEAGas</c:v>
                </c:pt>
                <c:pt idx="4">
                  <c:v>Brisbane RBP</c:v>
                </c:pt>
              </c:strCache>
            </c:strRef>
          </c:cat>
          <c:val>
            <c:numRef>
              <c:f>'Mar 24 Published MOS estimates'!$D$21:$H$21</c:f>
              <c:numCache>
                <c:formatCode>#,##0</c:formatCode>
                <c:ptCount val="5"/>
                <c:pt idx="0">
                  <c:v>-26005</c:v>
                </c:pt>
                <c:pt idx="1">
                  <c:v>0</c:v>
                </c:pt>
                <c:pt idx="2">
                  <c:v>-4684</c:v>
                </c:pt>
                <c:pt idx="3">
                  <c:v>-6079</c:v>
                </c:pt>
                <c:pt idx="4">
                  <c:v>-7177</c:v>
                </c:pt>
              </c:numCache>
            </c:numRef>
          </c:val>
          <c:smooth val="0"/>
          <c:extLst>
            <c:ext xmlns:c16="http://schemas.microsoft.com/office/drawing/2014/chart" uri="{C3380CC4-5D6E-409C-BE32-E72D297353CC}">
              <c16:uniqueId val="{00000002-19B8-4C34-A3F7-D1248307263F}"/>
            </c:ext>
          </c:extLst>
        </c:ser>
        <c:ser>
          <c:idx val="3"/>
          <c:order val="3"/>
          <c:tx>
            <c:strRef>
              <c:f>'Mar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'Mar 24 Published MOS estimates'!$D$4:$H$4</c:f>
              <c:strCache>
                <c:ptCount val="5"/>
                <c:pt idx="0">
                  <c:v>Sydney MSP</c:v>
                </c:pt>
                <c:pt idx="1">
                  <c:v>Sydney EGP</c:v>
                </c:pt>
                <c:pt idx="2">
                  <c:v>Adelaide MAP</c:v>
                </c:pt>
                <c:pt idx="3">
                  <c:v>Adelaide SEAGas</c:v>
                </c:pt>
                <c:pt idx="4">
                  <c:v>Brisbane RBP</c:v>
                </c:pt>
              </c:strCache>
            </c:strRef>
          </c:cat>
          <c:val>
            <c:numRef>
              <c:f>'Mar 24 Published MOS estimates'!$D$22:$H$22</c:f>
              <c:numCache>
                <c:formatCode>#,##0</c:formatCode>
                <c:ptCount val="5"/>
                <c:pt idx="0">
                  <c:v>-2589.0967741935483</c:v>
                </c:pt>
                <c:pt idx="1">
                  <c:v>3931.1656251612908</c:v>
                </c:pt>
                <c:pt idx="2">
                  <c:v>730.90322580645159</c:v>
                </c:pt>
                <c:pt idx="3">
                  <c:v>-497.74193548387098</c:v>
                </c:pt>
                <c:pt idx="4">
                  <c:v>-193.96774193548387</c:v>
                </c:pt>
              </c:numCache>
            </c:numRef>
          </c:val>
          <c:smooth val="0"/>
          <c:extLst>
            <c:ext xmlns:c16="http://schemas.microsoft.com/office/drawing/2014/chart" uri="{C3380CC4-5D6E-409C-BE32-E72D297353CC}">
              <c16:uniqueId val="{00000003-19B8-4C34-A3F7-D1248307263F}"/>
            </c:ext>
          </c:extLst>
        </c:ser>
        <c:ser>
          <c:idx val="4"/>
          <c:order val="4"/>
          <c:tx>
            <c:strRef>
              <c:f>'Mar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'Mar 24 Published MOS estimates'!$D$4:$H$4</c:f>
              <c:strCache>
                <c:ptCount val="5"/>
                <c:pt idx="0">
                  <c:v>Sydney MSP</c:v>
                </c:pt>
                <c:pt idx="1">
                  <c:v>Sydney EGP</c:v>
                </c:pt>
                <c:pt idx="2">
                  <c:v>Adelaide MAP</c:v>
                </c:pt>
                <c:pt idx="3">
                  <c:v>Adelaide SEAGas</c:v>
                </c:pt>
                <c:pt idx="4">
                  <c:v>Brisbane RBP</c:v>
                </c:pt>
              </c:strCache>
            </c:strRef>
          </c:cat>
          <c:val>
            <c:numRef>
              <c:f>'Mar 24 Published MOS estimates'!$D$26:$H$26</c:f>
              <c:numCache>
                <c:formatCode>#,##0</c:formatCode>
                <c:ptCount val="5"/>
                <c:pt idx="0">
                  <c:v>-2237</c:v>
                </c:pt>
                <c:pt idx="1">
                  <c:v>2963.6728400000002</c:v>
                </c:pt>
                <c:pt idx="2">
                  <c:v>824</c:v>
                </c:pt>
                <c:pt idx="3">
                  <c:v>-15</c:v>
                </c:pt>
                <c:pt idx="4">
                  <c:v>-161</c:v>
                </c:pt>
              </c:numCache>
            </c:numRef>
          </c:val>
          <c:smooth val="0"/>
          <c:extLst>
            <c:ext xmlns:c16="http://schemas.microsoft.com/office/drawing/2014/chart" uri="{C3380CC4-5D6E-409C-BE32-E72D297353CC}">
              <c16:uniqueId val="{00000004-19B8-4C34-A3F7-D1248307263F}"/>
            </c:ext>
          </c:extLst>
        </c:ser>
        <c:ser>
          <c:idx val="5"/>
          <c:order val="5"/>
          <c:tx>
            <c:strRef>
              <c:f>'Mar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'Mar 24 Published MOS estimates'!$D$4:$H$4</c:f>
              <c:strCache>
                <c:ptCount val="5"/>
                <c:pt idx="0">
                  <c:v>Sydney MSP</c:v>
                </c:pt>
                <c:pt idx="1">
                  <c:v>Sydney EGP</c:v>
                </c:pt>
                <c:pt idx="2">
                  <c:v>Adelaide MAP</c:v>
                </c:pt>
                <c:pt idx="3">
                  <c:v>Adelaide SEAGas</c:v>
                </c:pt>
                <c:pt idx="4">
                  <c:v>Brisbane RBP</c:v>
                </c:pt>
              </c:strCache>
            </c:strRef>
          </c:cat>
          <c:val>
            <c:numRef>
              <c:f>'Mar 24 Published MOS estimates'!$D$15:$H$15</c:f>
              <c:numCache>
                <c:formatCode>#,##0</c:formatCode>
                <c:ptCount val="5"/>
                <c:pt idx="0">
                  <c:v>14458</c:v>
                </c:pt>
                <c:pt idx="1">
                  <c:v>16439.79882</c:v>
                </c:pt>
                <c:pt idx="2">
                  <c:v>6724</c:v>
                </c:pt>
                <c:pt idx="3">
                  <c:v>526</c:v>
                </c:pt>
                <c:pt idx="4">
                  <c:v>7261</c:v>
                </c:pt>
              </c:numCache>
            </c:numRef>
          </c:val>
          <c:smooth val="0"/>
          <c:extLst>
            <c:ext xmlns:c16="http://schemas.microsoft.com/office/drawing/2014/chart" uri="{C3380CC4-5D6E-409C-BE32-E72D297353CC}">
              <c16:uniqueId val="{00000005-19B8-4C34-A3F7-D1248307263F}"/>
            </c:ext>
          </c:extLst>
        </c:ser>
        <c:ser>
          <c:idx val="10"/>
          <c:order val="6"/>
          <c:tx>
            <c:strRef>
              <c:f>'Mar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'Mar 24 Published MOS estimates'!$D$4:$H$4</c:f>
              <c:strCache>
                <c:ptCount val="5"/>
                <c:pt idx="0">
                  <c:v>Sydney MSP</c:v>
                </c:pt>
                <c:pt idx="1">
                  <c:v>Sydney EGP</c:v>
                </c:pt>
                <c:pt idx="2">
                  <c:v>Adelaide MAP</c:v>
                </c:pt>
                <c:pt idx="3">
                  <c:v>Adelaide SEAGas</c:v>
                </c:pt>
                <c:pt idx="4">
                  <c:v>Brisbane RBP</c:v>
                </c:pt>
              </c:strCache>
            </c:strRef>
          </c:cat>
          <c:val>
            <c:numRef>
              <c:f>'Mar 24 Published MOS estimates'!$D$16:$H$16</c:f>
              <c:numCache>
                <c:formatCode>#,##0</c:formatCode>
                <c:ptCount val="5"/>
                <c:pt idx="0">
                  <c:v>7646.5</c:v>
                </c:pt>
                <c:pt idx="1">
                  <c:v>10277.621709999999</c:v>
                </c:pt>
                <c:pt idx="2">
                  <c:v>3839.5</c:v>
                </c:pt>
                <c:pt idx="3">
                  <c:v>118</c:v>
                </c:pt>
                <c:pt idx="4">
                  <c:v>2297.5</c:v>
                </c:pt>
              </c:numCache>
            </c:numRef>
          </c:val>
          <c:smooth val="0"/>
          <c:extLst>
            <c:ext xmlns:c16="http://schemas.microsoft.com/office/drawing/2014/chart" uri="{C3380CC4-5D6E-409C-BE32-E72D297353CC}">
              <c16:uniqueId val="{00000006-19B8-4C34-A3F7-D1248307263F}"/>
            </c:ext>
          </c:extLst>
        </c:ser>
        <c:ser>
          <c:idx val="11"/>
          <c:order val="7"/>
          <c:tx>
            <c:strRef>
              <c:f>'Mar 24 Published MOS estimates'!$C$17</c:f>
              <c:strCache>
                <c:ptCount val="1"/>
                <c:pt idx="0">
                  <c:v>75%</c:v>
                </c:pt>
              </c:strCache>
            </c:strRef>
          </c:tx>
          <c:spPr>
            <a:ln w="28575">
              <a:noFill/>
            </a:ln>
          </c:spPr>
          <c:marker>
            <c:symbol val="none"/>
          </c:marker>
          <c:cat>
            <c:strRef>
              <c:f>'Mar 24 Published MOS estimates'!$D$4:$H$4</c:f>
              <c:strCache>
                <c:ptCount val="5"/>
                <c:pt idx="0">
                  <c:v>Sydney MSP</c:v>
                </c:pt>
                <c:pt idx="1">
                  <c:v>Sydney EGP</c:v>
                </c:pt>
                <c:pt idx="2">
                  <c:v>Adelaide MAP</c:v>
                </c:pt>
                <c:pt idx="3">
                  <c:v>Adelaide SEAGas</c:v>
                </c:pt>
                <c:pt idx="4">
                  <c:v>Brisbane RBP</c:v>
                </c:pt>
              </c:strCache>
            </c:strRef>
          </c:cat>
          <c:val>
            <c:numRef>
              <c:f>'Mar 24 Published MOS estimates'!$D$17:$H$17</c:f>
              <c:numCache>
                <c:formatCode>#,##0</c:formatCode>
                <c:ptCount val="5"/>
                <c:pt idx="0">
                  <c:v>1722</c:v>
                </c:pt>
                <c:pt idx="1">
                  <c:v>4441.7829899999997</c:v>
                </c:pt>
                <c:pt idx="2">
                  <c:v>1859</c:v>
                </c:pt>
                <c:pt idx="3">
                  <c:v>45</c:v>
                </c:pt>
                <c:pt idx="4">
                  <c:v>707</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'Mar 24 Published MOS estimates'!$K$4</c:f>
              <c:strCache>
                <c:ptCount val="1"/>
                <c:pt idx="0">
                  <c:v>Sydney MSP</c:v>
                </c:pt>
              </c:strCache>
            </c:strRef>
          </c:tx>
          <c:spPr>
            <a:ln w="25400">
              <a:solidFill>
                <a:srgbClr val="00FFFF"/>
              </a:solidFill>
              <a:prstDash val="solid"/>
            </a:ln>
          </c:spPr>
          <c:marker>
            <c:symbol val="none"/>
          </c:marker>
          <c:val>
            <c:numRef>
              <c:f>'Mar 24 Published MOS estimates'!$K$5:$K$35</c:f>
              <c:numCache>
                <c:formatCode>#,##0</c:formatCode>
                <c:ptCount val="31"/>
                <c:pt idx="0">
                  <c:v>14458</c:v>
                </c:pt>
                <c:pt idx="1">
                  <c:v>9317</c:v>
                </c:pt>
                <c:pt idx="2">
                  <c:v>5976</c:v>
                </c:pt>
                <c:pt idx="3">
                  <c:v>5131</c:v>
                </c:pt>
                <c:pt idx="4">
                  <c:v>4559</c:v>
                </c:pt>
                <c:pt idx="5">
                  <c:v>3955</c:v>
                </c:pt>
                <c:pt idx="6">
                  <c:v>2544</c:v>
                </c:pt>
                <c:pt idx="7">
                  <c:v>1907</c:v>
                </c:pt>
                <c:pt idx="8">
                  <c:v>1537</c:v>
                </c:pt>
                <c:pt idx="9">
                  <c:v>1058</c:v>
                </c:pt>
                <c:pt idx="10">
                  <c:v>833</c:v>
                </c:pt>
                <c:pt idx="11">
                  <c:v>385</c:v>
                </c:pt>
                <c:pt idx="12">
                  <c:v>-21</c:v>
                </c:pt>
                <c:pt idx="13">
                  <c:v>-1128</c:v>
                </c:pt>
                <c:pt idx="14">
                  <c:v>-1595</c:v>
                </c:pt>
                <c:pt idx="15">
                  <c:v>-2237</c:v>
                </c:pt>
                <c:pt idx="16">
                  <c:v>-3069</c:v>
                </c:pt>
                <c:pt idx="17">
                  <c:v>-3437</c:v>
                </c:pt>
                <c:pt idx="18">
                  <c:v>-4092</c:v>
                </c:pt>
                <c:pt idx="19">
                  <c:v>-4830</c:v>
                </c:pt>
                <c:pt idx="20">
                  <c:v>-5233</c:v>
                </c:pt>
                <c:pt idx="21">
                  <c:v>-5921</c:v>
                </c:pt>
                <c:pt idx="22">
                  <c:v>-6447</c:v>
                </c:pt>
                <c:pt idx="23">
                  <c:v>-7223</c:v>
                </c:pt>
                <c:pt idx="24">
                  <c:v>-7818</c:v>
                </c:pt>
                <c:pt idx="25">
                  <c:v>-8998</c:v>
                </c:pt>
                <c:pt idx="26">
                  <c:v>-10016</c:v>
                </c:pt>
                <c:pt idx="27">
                  <c:v>-10618</c:v>
                </c:pt>
                <c:pt idx="28">
                  <c:v>-11050</c:v>
                </c:pt>
                <c:pt idx="29">
                  <c:v>-12184</c:v>
                </c:pt>
                <c:pt idx="30">
                  <c:v>-26005</c:v>
                </c:pt>
              </c:numCache>
            </c:numRef>
          </c:val>
          <c:smooth val="1"/>
          <c:extLst>
            <c:ext xmlns:c16="http://schemas.microsoft.com/office/drawing/2014/chart" uri="{C3380CC4-5D6E-409C-BE32-E72D297353CC}">
              <c16:uniqueId val="{00000000-5753-48B0-876B-518DDA461ADA}"/>
            </c:ext>
          </c:extLst>
        </c:ser>
        <c:ser>
          <c:idx val="1"/>
          <c:order val="1"/>
          <c:tx>
            <c:strRef>
              <c:f>'Mar 24 Published MOS estimates'!$L$4</c:f>
              <c:strCache>
                <c:ptCount val="1"/>
                <c:pt idx="0">
                  <c:v>Sydney EGP</c:v>
                </c:pt>
              </c:strCache>
            </c:strRef>
          </c:tx>
          <c:spPr>
            <a:ln w="25400">
              <a:solidFill>
                <a:srgbClr val="0000FF"/>
              </a:solidFill>
              <a:prstDash val="solid"/>
            </a:ln>
          </c:spPr>
          <c:marker>
            <c:symbol val="none"/>
          </c:marker>
          <c:val>
            <c:numRef>
              <c:f>'Mar 24 Published MOS estimates'!$L$5:$L$35</c:f>
              <c:numCache>
                <c:formatCode>#,##0</c:formatCode>
                <c:ptCount val="31"/>
                <c:pt idx="0">
                  <c:v>16439.79882</c:v>
                </c:pt>
                <c:pt idx="1">
                  <c:v>11919.25232</c:v>
                </c:pt>
                <c:pt idx="2">
                  <c:v>8635.9910999999993</c:v>
                </c:pt>
                <c:pt idx="3">
                  <c:v>7272.33115</c:v>
                </c:pt>
                <c:pt idx="4">
                  <c:v>6625.19974</c:v>
                </c:pt>
                <c:pt idx="5">
                  <c:v>5554.4882100000004</c:v>
                </c:pt>
                <c:pt idx="6">
                  <c:v>5026.6909999999998</c:v>
                </c:pt>
                <c:pt idx="7">
                  <c:v>4571.1307100000004</c:v>
                </c:pt>
                <c:pt idx="8">
                  <c:v>4312.4352699999999</c:v>
                </c:pt>
                <c:pt idx="9">
                  <c:v>3946.52495</c:v>
                </c:pt>
                <c:pt idx="10">
                  <c:v>3862.8186099999998</c:v>
                </c:pt>
                <c:pt idx="11">
                  <c:v>3663.6057999999998</c:v>
                </c:pt>
                <c:pt idx="12">
                  <c:v>3518.9809300000002</c:v>
                </c:pt>
                <c:pt idx="13">
                  <c:v>3392.5886399999999</c:v>
                </c:pt>
                <c:pt idx="14">
                  <c:v>3272.0143400000002</c:v>
                </c:pt>
                <c:pt idx="15">
                  <c:v>2963.6728400000002</c:v>
                </c:pt>
                <c:pt idx="16">
                  <c:v>2779.0869200000002</c:v>
                </c:pt>
                <c:pt idx="17">
                  <c:v>2584.5990999999999</c:v>
                </c:pt>
                <c:pt idx="18">
                  <c:v>2492.64741</c:v>
                </c:pt>
                <c:pt idx="19">
                  <c:v>2378.0261999999998</c:v>
                </c:pt>
                <c:pt idx="20">
                  <c:v>2210.1964600000001</c:v>
                </c:pt>
                <c:pt idx="21">
                  <c:v>1982.1816799999999</c:v>
                </c:pt>
                <c:pt idx="22">
                  <c:v>1874.3989200000001</c:v>
                </c:pt>
                <c:pt idx="23">
                  <c:v>1748.5483099999999</c:v>
                </c:pt>
                <c:pt idx="24">
                  <c:v>1646.44787</c:v>
                </c:pt>
                <c:pt idx="25">
                  <c:v>1602.23398</c:v>
                </c:pt>
                <c:pt idx="26">
                  <c:v>1489.7579800000001</c:v>
                </c:pt>
                <c:pt idx="27">
                  <c:v>1305.00469</c:v>
                </c:pt>
                <c:pt idx="28">
                  <c:v>1200.6023600000001</c:v>
                </c:pt>
                <c:pt idx="29">
                  <c:v>1077.7892300000001</c:v>
                </c:pt>
                <c:pt idx="30">
                  <c:v>517.08884</c:v>
                </c:pt>
              </c:numCache>
            </c:numRef>
          </c:val>
          <c:smooth val="1"/>
          <c:extLst>
            <c:ext xmlns:c16="http://schemas.microsoft.com/office/drawing/2014/chart" uri="{C3380CC4-5D6E-409C-BE32-E72D297353CC}">
              <c16:uniqueId val="{00000001-5753-48B0-876B-518DDA461ADA}"/>
            </c:ext>
          </c:extLst>
        </c:ser>
        <c:ser>
          <c:idx val="2"/>
          <c:order val="2"/>
          <c:tx>
            <c:strRef>
              <c:f>'Mar 24 Published MOS estimates'!$M$4</c:f>
              <c:strCache>
                <c:ptCount val="1"/>
                <c:pt idx="0">
                  <c:v>Adelaide MAP</c:v>
                </c:pt>
              </c:strCache>
            </c:strRef>
          </c:tx>
          <c:spPr>
            <a:ln w="25400">
              <a:solidFill>
                <a:srgbClr val="FFC322"/>
              </a:solidFill>
              <a:prstDash val="solid"/>
            </a:ln>
          </c:spPr>
          <c:marker>
            <c:symbol val="none"/>
          </c:marker>
          <c:val>
            <c:numRef>
              <c:f>'Mar 24 Published MOS estimates'!$M$5:$M$35</c:f>
              <c:numCache>
                <c:formatCode>#,##0</c:formatCode>
                <c:ptCount val="31"/>
                <c:pt idx="0">
                  <c:v>6724</c:v>
                </c:pt>
                <c:pt idx="1">
                  <c:v>4087</c:v>
                </c:pt>
                <c:pt idx="2">
                  <c:v>3592</c:v>
                </c:pt>
                <c:pt idx="3">
                  <c:v>3306</c:v>
                </c:pt>
                <c:pt idx="4">
                  <c:v>2886</c:v>
                </c:pt>
                <c:pt idx="5">
                  <c:v>2608</c:v>
                </c:pt>
                <c:pt idx="6">
                  <c:v>2262</c:v>
                </c:pt>
                <c:pt idx="7">
                  <c:v>1999</c:v>
                </c:pt>
                <c:pt idx="8">
                  <c:v>1719</c:v>
                </c:pt>
                <c:pt idx="9">
                  <c:v>1545</c:v>
                </c:pt>
                <c:pt idx="10">
                  <c:v>1453</c:v>
                </c:pt>
                <c:pt idx="11">
                  <c:v>1312</c:v>
                </c:pt>
                <c:pt idx="12">
                  <c:v>1239</c:v>
                </c:pt>
                <c:pt idx="13">
                  <c:v>1053</c:v>
                </c:pt>
                <c:pt idx="14">
                  <c:v>939</c:v>
                </c:pt>
                <c:pt idx="15">
                  <c:v>824</c:v>
                </c:pt>
                <c:pt idx="16">
                  <c:v>589</c:v>
                </c:pt>
                <c:pt idx="17">
                  <c:v>459</c:v>
                </c:pt>
                <c:pt idx="18">
                  <c:v>19</c:v>
                </c:pt>
                <c:pt idx="19">
                  <c:v>-115</c:v>
                </c:pt>
                <c:pt idx="20">
                  <c:v>-258</c:v>
                </c:pt>
                <c:pt idx="21">
                  <c:v>-365</c:v>
                </c:pt>
                <c:pt idx="22">
                  <c:v>-455</c:v>
                </c:pt>
                <c:pt idx="23">
                  <c:v>-574</c:v>
                </c:pt>
                <c:pt idx="24">
                  <c:v>-835</c:v>
                </c:pt>
                <c:pt idx="25">
                  <c:v>-1015</c:v>
                </c:pt>
                <c:pt idx="26">
                  <c:v>-1313</c:v>
                </c:pt>
                <c:pt idx="27">
                  <c:v>-1769</c:v>
                </c:pt>
                <c:pt idx="28">
                  <c:v>-2024</c:v>
                </c:pt>
                <c:pt idx="29">
                  <c:v>-2550</c:v>
                </c:pt>
                <c:pt idx="30">
                  <c:v>-4684</c:v>
                </c:pt>
              </c:numCache>
            </c:numRef>
          </c:val>
          <c:smooth val="1"/>
          <c:extLst>
            <c:ext xmlns:c16="http://schemas.microsoft.com/office/drawing/2014/chart" uri="{C3380CC4-5D6E-409C-BE32-E72D297353CC}">
              <c16:uniqueId val="{00000002-5753-48B0-876B-518DDA461ADA}"/>
            </c:ext>
          </c:extLst>
        </c:ser>
        <c:ser>
          <c:idx val="3"/>
          <c:order val="3"/>
          <c:tx>
            <c:strRef>
              <c:f>'Mar 24 Published MOS estimates'!$N$4</c:f>
              <c:strCache>
                <c:ptCount val="1"/>
                <c:pt idx="0">
                  <c:v>Adelaide SEAGas</c:v>
                </c:pt>
              </c:strCache>
            </c:strRef>
          </c:tx>
          <c:spPr>
            <a:ln w="25400">
              <a:solidFill>
                <a:srgbClr val="FF6600"/>
              </a:solidFill>
              <a:prstDash val="solid"/>
            </a:ln>
          </c:spPr>
          <c:marker>
            <c:symbol val="none"/>
          </c:marker>
          <c:val>
            <c:numRef>
              <c:f>'Mar 24 Published MOS estimates'!$N$5:$N$35</c:f>
              <c:numCache>
                <c:formatCode>#,##0</c:formatCode>
                <c:ptCount val="31"/>
                <c:pt idx="0">
                  <c:v>526</c:v>
                </c:pt>
                <c:pt idx="1">
                  <c:v>138</c:v>
                </c:pt>
                <c:pt idx="2">
                  <c:v>98</c:v>
                </c:pt>
                <c:pt idx="3">
                  <c:v>91</c:v>
                </c:pt>
                <c:pt idx="4">
                  <c:v>74</c:v>
                </c:pt>
                <c:pt idx="5">
                  <c:v>61</c:v>
                </c:pt>
                <c:pt idx="6">
                  <c:v>55</c:v>
                </c:pt>
                <c:pt idx="7">
                  <c:v>47</c:v>
                </c:pt>
                <c:pt idx="8">
                  <c:v>43</c:v>
                </c:pt>
                <c:pt idx="9">
                  <c:v>37</c:v>
                </c:pt>
                <c:pt idx="10">
                  <c:v>34</c:v>
                </c:pt>
                <c:pt idx="11">
                  <c:v>32</c:v>
                </c:pt>
                <c:pt idx="12">
                  <c:v>29</c:v>
                </c:pt>
                <c:pt idx="13">
                  <c:v>25</c:v>
                </c:pt>
                <c:pt idx="14">
                  <c:v>3</c:v>
                </c:pt>
                <c:pt idx="15">
                  <c:v>-15</c:v>
                </c:pt>
                <c:pt idx="16">
                  <c:v>-45</c:v>
                </c:pt>
                <c:pt idx="17">
                  <c:v>-103</c:v>
                </c:pt>
                <c:pt idx="18">
                  <c:v>-154</c:v>
                </c:pt>
                <c:pt idx="19">
                  <c:v>-189</c:v>
                </c:pt>
                <c:pt idx="20">
                  <c:v>-276</c:v>
                </c:pt>
                <c:pt idx="21">
                  <c:v>-322</c:v>
                </c:pt>
                <c:pt idx="22">
                  <c:v>-395</c:v>
                </c:pt>
                <c:pt idx="23">
                  <c:v>-504</c:v>
                </c:pt>
                <c:pt idx="24">
                  <c:v>-686</c:v>
                </c:pt>
                <c:pt idx="25">
                  <c:v>-962</c:v>
                </c:pt>
                <c:pt idx="26">
                  <c:v>-1226</c:v>
                </c:pt>
                <c:pt idx="27">
                  <c:v>-1666</c:v>
                </c:pt>
                <c:pt idx="28">
                  <c:v>-1949</c:v>
                </c:pt>
                <c:pt idx="29">
                  <c:v>-2152</c:v>
                </c:pt>
                <c:pt idx="30">
                  <c:v>-6079</c:v>
                </c:pt>
              </c:numCache>
            </c:numRef>
          </c:val>
          <c:smooth val="1"/>
          <c:extLst>
            <c:ext xmlns:c16="http://schemas.microsoft.com/office/drawing/2014/chart" uri="{C3380CC4-5D6E-409C-BE32-E72D297353CC}">
              <c16:uniqueId val="{00000003-5753-48B0-876B-518DDA461ADA}"/>
            </c:ext>
          </c:extLst>
        </c:ser>
        <c:ser>
          <c:idx val="4"/>
          <c:order val="4"/>
          <c:tx>
            <c:strRef>
              <c:f>'Mar 24 Published MOS estimates'!$O$4</c:f>
              <c:strCache>
                <c:ptCount val="1"/>
                <c:pt idx="0">
                  <c:v>Brisbane RBP</c:v>
                </c:pt>
              </c:strCache>
            </c:strRef>
          </c:tx>
          <c:marker>
            <c:symbol val="none"/>
          </c:marker>
          <c:val>
            <c:numRef>
              <c:f>'Mar 24 Published MOS estimates'!$O$5:$O$35</c:f>
              <c:numCache>
                <c:formatCode>#,##0</c:formatCode>
                <c:ptCount val="31"/>
                <c:pt idx="0">
                  <c:v>7261</c:v>
                </c:pt>
                <c:pt idx="1">
                  <c:v>2646</c:v>
                </c:pt>
                <c:pt idx="2">
                  <c:v>1949</c:v>
                </c:pt>
                <c:pt idx="3">
                  <c:v>1652</c:v>
                </c:pt>
                <c:pt idx="4">
                  <c:v>1434</c:v>
                </c:pt>
                <c:pt idx="5">
                  <c:v>1171</c:v>
                </c:pt>
                <c:pt idx="6">
                  <c:v>1034</c:v>
                </c:pt>
                <c:pt idx="7">
                  <c:v>762</c:v>
                </c:pt>
                <c:pt idx="8">
                  <c:v>652</c:v>
                </c:pt>
                <c:pt idx="9">
                  <c:v>453</c:v>
                </c:pt>
                <c:pt idx="10">
                  <c:v>306</c:v>
                </c:pt>
                <c:pt idx="11">
                  <c:v>236</c:v>
                </c:pt>
                <c:pt idx="12">
                  <c:v>111</c:v>
                </c:pt>
                <c:pt idx="13">
                  <c:v>45</c:v>
                </c:pt>
                <c:pt idx="14">
                  <c:v>-48</c:v>
                </c:pt>
                <c:pt idx="15">
                  <c:v>-161</c:v>
                </c:pt>
                <c:pt idx="16">
                  <c:v>-224</c:v>
                </c:pt>
                <c:pt idx="17">
                  <c:v>-351</c:v>
                </c:pt>
                <c:pt idx="18">
                  <c:v>-405</c:v>
                </c:pt>
                <c:pt idx="19">
                  <c:v>-470</c:v>
                </c:pt>
                <c:pt idx="20">
                  <c:v>-629</c:v>
                </c:pt>
                <c:pt idx="21">
                  <c:v>-820</c:v>
                </c:pt>
                <c:pt idx="22">
                  <c:v>-1084</c:v>
                </c:pt>
                <c:pt idx="23">
                  <c:v>-1239</c:v>
                </c:pt>
                <c:pt idx="24">
                  <c:v>-1312</c:v>
                </c:pt>
                <c:pt idx="25">
                  <c:v>-1485</c:v>
                </c:pt>
                <c:pt idx="26">
                  <c:v>-1832</c:v>
                </c:pt>
                <c:pt idx="27">
                  <c:v>-2285</c:v>
                </c:pt>
                <c:pt idx="28">
                  <c:v>-2704</c:v>
                </c:pt>
                <c:pt idx="29">
                  <c:v>-3499</c:v>
                </c:pt>
                <c:pt idx="30">
                  <c:v>-7177</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'APR 24 Published MOS estimates'!$C$19</c:f>
              <c:strCache>
                <c:ptCount val="1"/>
                <c:pt idx="0">
                  <c:v>25%</c:v>
                </c:pt>
              </c:strCache>
            </c:strRef>
          </c:tx>
          <c:spPr>
            <a:ln w="28575">
              <a:noFill/>
            </a:ln>
          </c:spPr>
          <c:marker>
            <c:symbol val="none"/>
          </c:marker>
          <c:cat>
            <c:strRef>
              <c:f>'APR 24 Published MOS estimates'!$D$4:$H$4</c:f>
              <c:strCache>
                <c:ptCount val="5"/>
                <c:pt idx="0">
                  <c:v>Sydney MSP</c:v>
                </c:pt>
                <c:pt idx="1">
                  <c:v>Sydney EGP</c:v>
                </c:pt>
                <c:pt idx="2">
                  <c:v>Adelaide MAP</c:v>
                </c:pt>
                <c:pt idx="3">
                  <c:v>Adelaide SEAGas</c:v>
                </c:pt>
                <c:pt idx="4">
                  <c:v>Brisbane RBP</c:v>
                </c:pt>
              </c:strCache>
            </c:strRef>
          </c:cat>
          <c:val>
            <c:numRef>
              <c:f>'APR 24 Published MOS estimates'!$D$19:$H$19</c:f>
              <c:numCache>
                <c:formatCode>#,##0</c:formatCode>
                <c:ptCount val="5"/>
                <c:pt idx="0">
                  <c:v>-10611.5</c:v>
                </c:pt>
                <c:pt idx="1">
                  <c:v>1730.3275475</c:v>
                </c:pt>
                <c:pt idx="2">
                  <c:v>-1966</c:v>
                </c:pt>
                <c:pt idx="3">
                  <c:v>-1152</c:v>
                </c:pt>
                <c:pt idx="4">
                  <c:v>-1674.75</c:v>
                </c:pt>
              </c:numCache>
            </c:numRef>
          </c:val>
          <c:smooth val="0"/>
          <c:extLst>
            <c:ext xmlns:c16="http://schemas.microsoft.com/office/drawing/2014/chart" uri="{C3380CC4-5D6E-409C-BE32-E72D297353CC}">
              <c16:uniqueId val="{00000000-14AF-47D2-8222-FBDCFB7C1040}"/>
            </c:ext>
          </c:extLst>
        </c:ser>
        <c:ser>
          <c:idx val="1"/>
          <c:order val="1"/>
          <c:tx>
            <c:strRef>
              <c:f>'APR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'APR 24 Published MOS estimates'!$D$4:$H$4</c:f>
              <c:strCache>
                <c:ptCount val="5"/>
                <c:pt idx="0">
                  <c:v>Sydney MSP</c:v>
                </c:pt>
                <c:pt idx="1">
                  <c:v>Sydney EGP</c:v>
                </c:pt>
                <c:pt idx="2">
                  <c:v>Adelaide MAP</c:v>
                </c:pt>
                <c:pt idx="3">
                  <c:v>Adelaide SEAGas</c:v>
                </c:pt>
                <c:pt idx="4">
                  <c:v>Brisbane RBP</c:v>
                </c:pt>
              </c:strCache>
            </c:strRef>
          </c:cat>
          <c:val>
            <c:numRef>
              <c:f>'APR 24 Published MOS estimates'!$D$20:$H$20</c:f>
              <c:numCache>
                <c:formatCode>#,##0</c:formatCode>
                <c:ptCount val="5"/>
                <c:pt idx="0">
                  <c:v>-22314.45</c:v>
                </c:pt>
                <c:pt idx="1">
                  <c:v>585.80073200000015</c:v>
                </c:pt>
                <c:pt idx="2">
                  <c:v>-5903</c:v>
                </c:pt>
                <c:pt idx="3">
                  <c:v>-5039.5</c:v>
                </c:pt>
                <c:pt idx="4">
                  <c:v>-4389.75</c:v>
                </c:pt>
              </c:numCache>
            </c:numRef>
          </c:val>
          <c:smooth val="0"/>
          <c:extLst>
            <c:ext xmlns:c16="http://schemas.microsoft.com/office/drawing/2014/chart" uri="{C3380CC4-5D6E-409C-BE32-E72D297353CC}">
              <c16:uniqueId val="{00000001-14AF-47D2-8222-FBDCFB7C1040}"/>
            </c:ext>
          </c:extLst>
        </c:ser>
        <c:ser>
          <c:idx val="2"/>
          <c:order val="2"/>
          <c:tx>
            <c:strRef>
              <c:f>'APR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'APR 24 Published MOS estimates'!$D$4:$H$4</c:f>
              <c:strCache>
                <c:ptCount val="5"/>
                <c:pt idx="0">
                  <c:v>Sydney MSP</c:v>
                </c:pt>
                <c:pt idx="1">
                  <c:v>Sydney EGP</c:v>
                </c:pt>
                <c:pt idx="2">
                  <c:v>Adelaide MAP</c:v>
                </c:pt>
                <c:pt idx="3">
                  <c:v>Adelaide SEAGas</c:v>
                </c:pt>
                <c:pt idx="4">
                  <c:v>Brisbane RBP</c:v>
                </c:pt>
              </c:strCache>
            </c:strRef>
          </c:cat>
          <c:val>
            <c:numRef>
              <c:f>'APR 24 Published MOS estimates'!$D$21:$H$21</c:f>
              <c:numCache>
                <c:formatCode>#,##0</c:formatCode>
                <c:ptCount val="5"/>
                <c:pt idx="0">
                  <c:v>-42677</c:v>
                </c:pt>
                <c:pt idx="1">
                  <c:v>-6070.9989500000001</c:v>
                </c:pt>
                <c:pt idx="2">
                  <c:v>-9873</c:v>
                </c:pt>
                <c:pt idx="3">
                  <c:v>-14221</c:v>
                </c:pt>
                <c:pt idx="4">
                  <c:v>-8154</c:v>
                </c:pt>
              </c:numCache>
            </c:numRef>
          </c:val>
          <c:smooth val="0"/>
          <c:extLst>
            <c:ext xmlns:c16="http://schemas.microsoft.com/office/drawing/2014/chart" uri="{C3380CC4-5D6E-409C-BE32-E72D297353CC}">
              <c16:uniqueId val="{00000002-14AF-47D2-8222-FBDCFB7C1040}"/>
            </c:ext>
          </c:extLst>
        </c:ser>
        <c:ser>
          <c:idx val="3"/>
          <c:order val="3"/>
          <c:tx>
            <c:strRef>
              <c:f>'APR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'APR 24 Published MOS estimates'!$D$4:$H$4</c:f>
              <c:strCache>
                <c:ptCount val="5"/>
                <c:pt idx="0">
                  <c:v>Sydney MSP</c:v>
                </c:pt>
                <c:pt idx="1">
                  <c:v>Sydney EGP</c:v>
                </c:pt>
                <c:pt idx="2">
                  <c:v>Adelaide MAP</c:v>
                </c:pt>
                <c:pt idx="3">
                  <c:v>Adelaide SEAGas</c:v>
                </c:pt>
                <c:pt idx="4">
                  <c:v>Brisbane RBP</c:v>
                </c:pt>
              </c:strCache>
            </c:strRef>
          </c:cat>
          <c:val>
            <c:numRef>
              <c:f>'APR 24 Published MOS estimates'!$D$22:$H$22</c:f>
              <c:numCache>
                <c:formatCode>#,##0</c:formatCode>
                <c:ptCount val="5"/>
                <c:pt idx="0">
                  <c:v>-4546.2333333333336</c:v>
                </c:pt>
                <c:pt idx="1">
                  <c:v>2934.8171930000008</c:v>
                </c:pt>
                <c:pt idx="2">
                  <c:v>394.23333333333335</c:v>
                </c:pt>
                <c:pt idx="3">
                  <c:v>-1192.5666666666666</c:v>
                </c:pt>
                <c:pt idx="4">
                  <c:v>-598.66666666666663</c:v>
                </c:pt>
              </c:numCache>
            </c:numRef>
          </c:val>
          <c:smooth val="0"/>
          <c:extLst>
            <c:ext xmlns:c16="http://schemas.microsoft.com/office/drawing/2014/chart" uri="{C3380CC4-5D6E-409C-BE32-E72D297353CC}">
              <c16:uniqueId val="{00000003-14AF-47D2-8222-FBDCFB7C1040}"/>
            </c:ext>
          </c:extLst>
        </c:ser>
        <c:ser>
          <c:idx val="4"/>
          <c:order val="4"/>
          <c:tx>
            <c:strRef>
              <c:f>'APR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'APR 24 Published MOS estimates'!$D$4:$H$4</c:f>
              <c:strCache>
                <c:ptCount val="5"/>
                <c:pt idx="0">
                  <c:v>Sydney MSP</c:v>
                </c:pt>
                <c:pt idx="1">
                  <c:v>Sydney EGP</c:v>
                </c:pt>
                <c:pt idx="2">
                  <c:v>Adelaide MAP</c:v>
                </c:pt>
                <c:pt idx="3">
                  <c:v>Adelaide SEAGas</c:v>
                </c:pt>
                <c:pt idx="4">
                  <c:v>Brisbane RBP</c:v>
                </c:pt>
              </c:strCache>
            </c:strRef>
          </c:cat>
          <c:val>
            <c:numRef>
              <c:f>'APR 24 Published MOS estimates'!$D$26:$H$26</c:f>
              <c:numCache>
                <c:formatCode>#,##0</c:formatCode>
                <c:ptCount val="5"/>
                <c:pt idx="0">
                  <c:v>-2963</c:v>
                </c:pt>
                <c:pt idx="1">
                  <c:v>2729.3081849999999</c:v>
                </c:pt>
                <c:pt idx="2">
                  <c:v>330.5</c:v>
                </c:pt>
                <c:pt idx="3">
                  <c:v>-14.5</c:v>
                </c:pt>
                <c:pt idx="4">
                  <c:v>-269</c:v>
                </c:pt>
              </c:numCache>
            </c:numRef>
          </c:val>
          <c:smooth val="0"/>
          <c:extLst>
            <c:ext xmlns:c16="http://schemas.microsoft.com/office/drawing/2014/chart" uri="{C3380CC4-5D6E-409C-BE32-E72D297353CC}">
              <c16:uniqueId val="{00000004-14AF-47D2-8222-FBDCFB7C1040}"/>
            </c:ext>
          </c:extLst>
        </c:ser>
        <c:ser>
          <c:idx val="5"/>
          <c:order val="5"/>
          <c:tx>
            <c:strRef>
              <c:f>'APR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'APR 24 Published MOS estimates'!$D$4:$H$4</c:f>
              <c:strCache>
                <c:ptCount val="5"/>
                <c:pt idx="0">
                  <c:v>Sydney MSP</c:v>
                </c:pt>
                <c:pt idx="1">
                  <c:v>Sydney EGP</c:v>
                </c:pt>
                <c:pt idx="2">
                  <c:v>Adelaide MAP</c:v>
                </c:pt>
                <c:pt idx="3">
                  <c:v>Adelaide SEAGas</c:v>
                </c:pt>
                <c:pt idx="4">
                  <c:v>Brisbane RBP</c:v>
                </c:pt>
              </c:strCache>
            </c:strRef>
          </c:cat>
          <c:val>
            <c:numRef>
              <c:f>'APR 24 Published MOS estimates'!$D$15:$H$15</c:f>
              <c:numCache>
                <c:formatCode>#,##0</c:formatCode>
                <c:ptCount val="5"/>
                <c:pt idx="0">
                  <c:v>27187</c:v>
                </c:pt>
                <c:pt idx="1">
                  <c:v>8317.4476799999993</c:v>
                </c:pt>
                <c:pt idx="2">
                  <c:v>17104</c:v>
                </c:pt>
                <c:pt idx="3">
                  <c:v>462</c:v>
                </c:pt>
                <c:pt idx="4">
                  <c:v>3838</c:v>
                </c:pt>
              </c:numCache>
            </c:numRef>
          </c:val>
          <c:smooth val="0"/>
          <c:extLst>
            <c:ext xmlns:c16="http://schemas.microsoft.com/office/drawing/2014/chart" uri="{C3380CC4-5D6E-409C-BE32-E72D297353CC}">
              <c16:uniqueId val="{00000005-14AF-47D2-8222-FBDCFB7C1040}"/>
            </c:ext>
          </c:extLst>
        </c:ser>
        <c:ser>
          <c:idx val="10"/>
          <c:order val="6"/>
          <c:tx>
            <c:strRef>
              <c:f>'APR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'APR 24 Published MOS estimates'!$D$4:$H$4</c:f>
              <c:strCache>
                <c:ptCount val="5"/>
                <c:pt idx="0">
                  <c:v>Sydney MSP</c:v>
                </c:pt>
                <c:pt idx="1">
                  <c:v>Sydney EGP</c:v>
                </c:pt>
                <c:pt idx="2">
                  <c:v>Adelaide MAP</c:v>
                </c:pt>
                <c:pt idx="3">
                  <c:v>Adelaide SEAGas</c:v>
                </c:pt>
                <c:pt idx="4">
                  <c:v>Brisbane RBP</c:v>
                </c:pt>
              </c:strCache>
            </c:strRef>
          </c:cat>
          <c:val>
            <c:numRef>
              <c:f>'APR 24 Published MOS estimates'!$D$16:$H$16</c:f>
              <c:numCache>
                <c:formatCode>#,##0</c:formatCode>
                <c:ptCount val="5"/>
                <c:pt idx="0">
                  <c:v>9360.549999999992</c:v>
                </c:pt>
                <c:pt idx="1">
                  <c:v>6809.5000764999977</c:v>
                </c:pt>
                <c:pt idx="2">
                  <c:v>5644.8999999999978</c:v>
                </c:pt>
                <c:pt idx="3">
                  <c:v>146.79999999999978</c:v>
                </c:pt>
                <c:pt idx="4">
                  <c:v>2124.0499999999988</c:v>
                </c:pt>
              </c:numCache>
            </c:numRef>
          </c:val>
          <c:smooth val="0"/>
          <c:extLst>
            <c:ext xmlns:c16="http://schemas.microsoft.com/office/drawing/2014/chart" uri="{C3380CC4-5D6E-409C-BE32-E72D297353CC}">
              <c16:uniqueId val="{00000006-14AF-47D2-8222-FBDCFB7C1040}"/>
            </c:ext>
          </c:extLst>
        </c:ser>
        <c:ser>
          <c:idx val="11"/>
          <c:order val="7"/>
          <c:tx>
            <c:strRef>
              <c:f>'APR 24 Published MOS estimates'!$C$17</c:f>
              <c:strCache>
                <c:ptCount val="1"/>
                <c:pt idx="0">
                  <c:v>75%</c:v>
                </c:pt>
              </c:strCache>
            </c:strRef>
          </c:tx>
          <c:spPr>
            <a:ln w="28575">
              <a:noFill/>
            </a:ln>
          </c:spPr>
          <c:marker>
            <c:symbol val="none"/>
          </c:marker>
          <c:cat>
            <c:strRef>
              <c:f>'APR 24 Published MOS estimates'!$D$4:$H$4</c:f>
              <c:strCache>
                <c:ptCount val="5"/>
                <c:pt idx="0">
                  <c:v>Sydney MSP</c:v>
                </c:pt>
                <c:pt idx="1">
                  <c:v>Sydney EGP</c:v>
                </c:pt>
                <c:pt idx="2">
                  <c:v>Adelaide MAP</c:v>
                </c:pt>
                <c:pt idx="3">
                  <c:v>Adelaide SEAGas</c:v>
                </c:pt>
                <c:pt idx="4">
                  <c:v>Brisbane RBP</c:v>
                </c:pt>
              </c:strCache>
            </c:strRef>
          </c:cat>
          <c:val>
            <c:numRef>
              <c:f>'APR 24 Published MOS estimates'!$D$17:$H$17</c:f>
              <c:numCache>
                <c:formatCode>#,##0</c:formatCode>
                <c:ptCount val="5"/>
                <c:pt idx="0">
                  <c:v>1901</c:v>
                </c:pt>
                <c:pt idx="1">
                  <c:v>4053.9797025000003</c:v>
                </c:pt>
                <c:pt idx="2">
                  <c:v>2070</c:v>
                </c:pt>
                <c:pt idx="3">
                  <c:v>58.25</c:v>
                </c:pt>
                <c:pt idx="4">
                  <c:v>950</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'APR 24 Published MOS estimates'!$K$4</c:f>
              <c:strCache>
                <c:ptCount val="1"/>
                <c:pt idx="0">
                  <c:v>Sydney MSP</c:v>
                </c:pt>
              </c:strCache>
            </c:strRef>
          </c:tx>
          <c:spPr>
            <a:ln w="25400">
              <a:solidFill>
                <a:srgbClr val="00FFFF"/>
              </a:solidFill>
              <a:prstDash val="solid"/>
            </a:ln>
          </c:spPr>
          <c:marker>
            <c:symbol val="none"/>
          </c:marker>
          <c:val>
            <c:numRef>
              <c:f>'APR 24 Published MOS estimates'!$K$5:$K$35</c:f>
              <c:numCache>
                <c:formatCode>#,##0</c:formatCode>
                <c:ptCount val="31"/>
                <c:pt idx="0">
                  <c:v>27187</c:v>
                </c:pt>
                <c:pt idx="1">
                  <c:v>10738</c:v>
                </c:pt>
                <c:pt idx="2">
                  <c:v>7677</c:v>
                </c:pt>
                <c:pt idx="3">
                  <c:v>6499</c:v>
                </c:pt>
                <c:pt idx="4">
                  <c:v>5392</c:v>
                </c:pt>
                <c:pt idx="5">
                  <c:v>4277</c:v>
                </c:pt>
                <c:pt idx="6">
                  <c:v>3468</c:v>
                </c:pt>
                <c:pt idx="7">
                  <c:v>2174</c:v>
                </c:pt>
                <c:pt idx="8">
                  <c:v>1082</c:v>
                </c:pt>
                <c:pt idx="9">
                  <c:v>332</c:v>
                </c:pt>
                <c:pt idx="10">
                  <c:v>49</c:v>
                </c:pt>
                <c:pt idx="11">
                  <c:v>-439</c:v>
                </c:pt>
                <c:pt idx="12">
                  <c:v>-885</c:v>
                </c:pt>
                <c:pt idx="13">
                  <c:v>-1762</c:v>
                </c:pt>
                <c:pt idx="14">
                  <c:v>-2680</c:v>
                </c:pt>
                <c:pt idx="15">
                  <c:v>-3246</c:v>
                </c:pt>
                <c:pt idx="16">
                  <c:v>-4412</c:v>
                </c:pt>
                <c:pt idx="17">
                  <c:v>-5046</c:v>
                </c:pt>
                <c:pt idx="18">
                  <c:v>-5668</c:v>
                </c:pt>
                <c:pt idx="19">
                  <c:v>-7038</c:v>
                </c:pt>
                <c:pt idx="20">
                  <c:v>-8155</c:v>
                </c:pt>
                <c:pt idx="21">
                  <c:v>-9587</c:v>
                </c:pt>
                <c:pt idx="22">
                  <c:v>-10953</c:v>
                </c:pt>
                <c:pt idx="23">
                  <c:v>-11566</c:v>
                </c:pt>
                <c:pt idx="24">
                  <c:v>-14014</c:v>
                </c:pt>
                <c:pt idx="25">
                  <c:v>-15266</c:v>
                </c:pt>
                <c:pt idx="26">
                  <c:v>-17521</c:v>
                </c:pt>
                <c:pt idx="27">
                  <c:v>-20764</c:v>
                </c:pt>
                <c:pt idx="28">
                  <c:v>-23583</c:v>
                </c:pt>
                <c:pt idx="29">
                  <c:v>-42677</c:v>
                </c:pt>
              </c:numCache>
            </c:numRef>
          </c:val>
          <c:smooth val="1"/>
          <c:extLst>
            <c:ext xmlns:c16="http://schemas.microsoft.com/office/drawing/2014/chart" uri="{C3380CC4-5D6E-409C-BE32-E72D297353CC}">
              <c16:uniqueId val="{00000000-9B9C-4EB0-B9ED-F1DAC3DE3B62}"/>
            </c:ext>
          </c:extLst>
        </c:ser>
        <c:ser>
          <c:idx val="1"/>
          <c:order val="1"/>
          <c:tx>
            <c:strRef>
              <c:f>'APR 24 Published MOS estimates'!$L$4</c:f>
              <c:strCache>
                <c:ptCount val="1"/>
                <c:pt idx="0">
                  <c:v>Sydney EGP</c:v>
                </c:pt>
              </c:strCache>
            </c:strRef>
          </c:tx>
          <c:spPr>
            <a:ln w="25400">
              <a:solidFill>
                <a:srgbClr val="0000FF"/>
              </a:solidFill>
              <a:prstDash val="solid"/>
            </a:ln>
          </c:spPr>
          <c:marker>
            <c:symbol val="none"/>
          </c:marker>
          <c:val>
            <c:numRef>
              <c:f>'APR 24 Published MOS estimates'!$L$5:$L$35</c:f>
              <c:numCache>
                <c:formatCode>#,##0</c:formatCode>
                <c:ptCount val="31"/>
                <c:pt idx="0">
                  <c:v>8317.4476799999993</c:v>
                </c:pt>
                <c:pt idx="1">
                  <c:v>7221.5592399999996</c:v>
                </c:pt>
                <c:pt idx="2">
                  <c:v>6305.8722100000005</c:v>
                </c:pt>
                <c:pt idx="3">
                  <c:v>5748.8437400000003</c:v>
                </c:pt>
                <c:pt idx="4">
                  <c:v>5234.5356499999998</c:v>
                </c:pt>
                <c:pt idx="5">
                  <c:v>4811.2775600000004</c:v>
                </c:pt>
                <c:pt idx="6">
                  <c:v>4590.4482200000002</c:v>
                </c:pt>
                <c:pt idx="7">
                  <c:v>4082.3366500000002</c:v>
                </c:pt>
                <c:pt idx="8">
                  <c:v>3968.90886</c:v>
                </c:pt>
                <c:pt idx="9">
                  <c:v>3853.3249099999998</c:v>
                </c:pt>
                <c:pt idx="10">
                  <c:v>3653.60061</c:v>
                </c:pt>
                <c:pt idx="11">
                  <c:v>3391.63292</c:v>
                </c:pt>
                <c:pt idx="12">
                  <c:v>3215.8632600000001</c:v>
                </c:pt>
                <c:pt idx="13">
                  <c:v>2947.3775500000002</c:v>
                </c:pt>
                <c:pt idx="14">
                  <c:v>2765.00038</c:v>
                </c:pt>
                <c:pt idx="15">
                  <c:v>2693.6159899999998</c:v>
                </c:pt>
                <c:pt idx="16">
                  <c:v>2597.88636</c:v>
                </c:pt>
                <c:pt idx="17">
                  <c:v>2465.0092399999999</c:v>
                </c:pt>
                <c:pt idx="18">
                  <c:v>2364.9992200000002</c:v>
                </c:pt>
                <c:pt idx="19">
                  <c:v>2153.0029100000002</c:v>
                </c:pt>
                <c:pt idx="20">
                  <c:v>2054.7358100000001</c:v>
                </c:pt>
                <c:pt idx="21">
                  <c:v>1872.30971</c:v>
                </c:pt>
                <c:pt idx="22">
                  <c:v>1683.0001600000001</c:v>
                </c:pt>
                <c:pt idx="23">
                  <c:v>1539.77322</c:v>
                </c:pt>
                <c:pt idx="24">
                  <c:v>1388.4040600000001</c:v>
                </c:pt>
                <c:pt idx="25">
                  <c:v>1045.32431</c:v>
                </c:pt>
                <c:pt idx="26">
                  <c:v>935.78413</c:v>
                </c:pt>
                <c:pt idx="27">
                  <c:v>817.01367000000005</c:v>
                </c:pt>
                <c:pt idx="28">
                  <c:v>396.62651</c:v>
                </c:pt>
                <c:pt idx="29">
                  <c:v>-6070.9989500000001</c:v>
                </c:pt>
              </c:numCache>
            </c:numRef>
          </c:val>
          <c:smooth val="1"/>
          <c:extLst>
            <c:ext xmlns:c16="http://schemas.microsoft.com/office/drawing/2014/chart" uri="{C3380CC4-5D6E-409C-BE32-E72D297353CC}">
              <c16:uniqueId val="{00000001-9B9C-4EB0-B9ED-F1DAC3DE3B62}"/>
            </c:ext>
          </c:extLst>
        </c:ser>
        <c:ser>
          <c:idx val="2"/>
          <c:order val="2"/>
          <c:tx>
            <c:strRef>
              <c:f>'APR 24 Published MOS estimates'!$M$4</c:f>
              <c:strCache>
                <c:ptCount val="1"/>
                <c:pt idx="0">
                  <c:v>Adelaide MAP</c:v>
                </c:pt>
              </c:strCache>
            </c:strRef>
          </c:tx>
          <c:spPr>
            <a:ln w="25400">
              <a:solidFill>
                <a:srgbClr val="FFC322"/>
              </a:solidFill>
              <a:prstDash val="solid"/>
            </a:ln>
          </c:spPr>
          <c:marker>
            <c:symbol val="none"/>
          </c:marker>
          <c:val>
            <c:numRef>
              <c:f>'APR 24 Published MOS estimates'!$M$5:$M$35</c:f>
              <c:numCache>
                <c:formatCode>#,##0</c:formatCode>
                <c:ptCount val="31"/>
                <c:pt idx="0">
                  <c:v>17104</c:v>
                </c:pt>
                <c:pt idx="1">
                  <c:v>5959</c:v>
                </c:pt>
                <c:pt idx="2">
                  <c:v>5261</c:v>
                </c:pt>
                <c:pt idx="3">
                  <c:v>4552</c:v>
                </c:pt>
                <c:pt idx="4">
                  <c:v>3520</c:v>
                </c:pt>
                <c:pt idx="5">
                  <c:v>2675</c:v>
                </c:pt>
                <c:pt idx="6">
                  <c:v>2460</c:v>
                </c:pt>
                <c:pt idx="7">
                  <c:v>2123</c:v>
                </c:pt>
                <c:pt idx="8">
                  <c:v>1911</c:v>
                </c:pt>
                <c:pt idx="9">
                  <c:v>1739</c:v>
                </c:pt>
                <c:pt idx="10">
                  <c:v>1659</c:v>
                </c:pt>
                <c:pt idx="11">
                  <c:v>1515</c:v>
                </c:pt>
                <c:pt idx="12">
                  <c:v>973</c:v>
                </c:pt>
                <c:pt idx="13">
                  <c:v>800</c:v>
                </c:pt>
                <c:pt idx="14">
                  <c:v>407</c:v>
                </c:pt>
                <c:pt idx="15">
                  <c:v>254</c:v>
                </c:pt>
                <c:pt idx="16">
                  <c:v>-103</c:v>
                </c:pt>
                <c:pt idx="17">
                  <c:v>-368</c:v>
                </c:pt>
                <c:pt idx="18">
                  <c:v>-670</c:v>
                </c:pt>
                <c:pt idx="19">
                  <c:v>-962</c:v>
                </c:pt>
                <c:pt idx="20">
                  <c:v>-1452</c:v>
                </c:pt>
                <c:pt idx="21">
                  <c:v>-1768</c:v>
                </c:pt>
                <c:pt idx="22">
                  <c:v>-2032</c:v>
                </c:pt>
                <c:pt idx="23">
                  <c:v>-2165</c:v>
                </c:pt>
                <c:pt idx="24">
                  <c:v>-2879</c:v>
                </c:pt>
                <c:pt idx="25">
                  <c:v>-3211</c:v>
                </c:pt>
                <c:pt idx="26">
                  <c:v>-3966</c:v>
                </c:pt>
                <c:pt idx="27">
                  <c:v>-4968</c:v>
                </c:pt>
                <c:pt idx="28">
                  <c:v>-6668</c:v>
                </c:pt>
                <c:pt idx="29">
                  <c:v>-9873</c:v>
                </c:pt>
              </c:numCache>
            </c:numRef>
          </c:val>
          <c:smooth val="1"/>
          <c:extLst>
            <c:ext xmlns:c16="http://schemas.microsoft.com/office/drawing/2014/chart" uri="{C3380CC4-5D6E-409C-BE32-E72D297353CC}">
              <c16:uniqueId val="{00000002-9B9C-4EB0-B9ED-F1DAC3DE3B62}"/>
            </c:ext>
          </c:extLst>
        </c:ser>
        <c:ser>
          <c:idx val="3"/>
          <c:order val="3"/>
          <c:tx>
            <c:strRef>
              <c:f>'APR 24 Published MOS estimates'!$N$4</c:f>
              <c:strCache>
                <c:ptCount val="1"/>
                <c:pt idx="0">
                  <c:v>Adelaide SEAGas</c:v>
                </c:pt>
              </c:strCache>
            </c:strRef>
          </c:tx>
          <c:spPr>
            <a:ln w="25400">
              <a:solidFill>
                <a:srgbClr val="FF6600"/>
              </a:solidFill>
              <a:prstDash val="solid"/>
            </a:ln>
          </c:spPr>
          <c:marker>
            <c:symbol val="none"/>
          </c:marker>
          <c:val>
            <c:numRef>
              <c:f>'APR 24 Published MOS estimates'!$N$5:$N$35</c:f>
              <c:numCache>
                <c:formatCode>#,##0</c:formatCode>
                <c:ptCount val="31"/>
                <c:pt idx="0">
                  <c:v>462</c:v>
                </c:pt>
                <c:pt idx="1">
                  <c:v>181</c:v>
                </c:pt>
                <c:pt idx="2">
                  <c:v>105</c:v>
                </c:pt>
                <c:pt idx="3">
                  <c:v>87</c:v>
                </c:pt>
                <c:pt idx="4">
                  <c:v>75</c:v>
                </c:pt>
                <c:pt idx="5">
                  <c:v>70</c:v>
                </c:pt>
                <c:pt idx="6">
                  <c:v>64</c:v>
                </c:pt>
                <c:pt idx="7">
                  <c:v>60</c:v>
                </c:pt>
                <c:pt idx="8">
                  <c:v>53</c:v>
                </c:pt>
                <c:pt idx="9">
                  <c:v>49</c:v>
                </c:pt>
                <c:pt idx="10">
                  <c:v>46</c:v>
                </c:pt>
                <c:pt idx="11">
                  <c:v>41</c:v>
                </c:pt>
                <c:pt idx="12">
                  <c:v>35</c:v>
                </c:pt>
                <c:pt idx="13">
                  <c:v>20</c:v>
                </c:pt>
                <c:pt idx="14">
                  <c:v>8</c:v>
                </c:pt>
                <c:pt idx="15">
                  <c:v>-37</c:v>
                </c:pt>
                <c:pt idx="16">
                  <c:v>-108</c:v>
                </c:pt>
                <c:pt idx="17">
                  <c:v>-183</c:v>
                </c:pt>
                <c:pt idx="18">
                  <c:v>-310</c:v>
                </c:pt>
                <c:pt idx="19">
                  <c:v>-470</c:v>
                </c:pt>
                <c:pt idx="20">
                  <c:v>-676</c:v>
                </c:pt>
                <c:pt idx="21">
                  <c:v>-972</c:v>
                </c:pt>
                <c:pt idx="22">
                  <c:v>-1212</c:v>
                </c:pt>
                <c:pt idx="23">
                  <c:v>-1370</c:v>
                </c:pt>
                <c:pt idx="24">
                  <c:v>-1771</c:v>
                </c:pt>
                <c:pt idx="25">
                  <c:v>-2653</c:v>
                </c:pt>
                <c:pt idx="26">
                  <c:v>-3230</c:v>
                </c:pt>
                <c:pt idx="27">
                  <c:v>-4165</c:v>
                </c:pt>
                <c:pt idx="28">
                  <c:v>-5755</c:v>
                </c:pt>
                <c:pt idx="29">
                  <c:v>-14221</c:v>
                </c:pt>
              </c:numCache>
            </c:numRef>
          </c:val>
          <c:smooth val="1"/>
          <c:extLst>
            <c:ext xmlns:c16="http://schemas.microsoft.com/office/drawing/2014/chart" uri="{C3380CC4-5D6E-409C-BE32-E72D297353CC}">
              <c16:uniqueId val="{00000003-9B9C-4EB0-B9ED-F1DAC3DE3B62}"/>
            </c:ext>
          </c:extLst>
        </c:ser>
        <c:ser>
          <c:idx val="4"/>
          <c:order val="4"/>
          <c:tx>
            <c:strRef>
              <c:f>'APR 24 Published MOS estimates'!$O$4</c:f>
              <c:strCache>
                <c:ptCount val="1"/>
                <c:pt idx="0">
                  <c:v>Brisbane RBP</c:v>
                </c:pt>
              </c:strCache>
            </c:strRef>
          </c:tx>
          <c:marker>
            <c:symbol val="none"/>
          </c:marker>
          <c:val>
            <c:numRef>
              <c:f>'APR 24 Published MOS estimates'!$O$5:$O$35</c:f>
              <c:numCache>
                <c:formatCode>#,##0</c:formatCode>
                <c:ptCount val="31"/>
                <c:pt idx="0">
                  <c:v>3838</c:v>
                </c:pt>
                <c:pt idx="1">
                  <c:v>2309</c:v>
                </c:pt>
                <c:pt idx="2">
                  <c:v>1898</c:v>
                </c:pt>
                <c:pt idx="3">
                  <c:v>1687</c:v>
                </c:pt>
                <c:pt idx="4">
                  <c:v>1463</c:v>
                </c:pt>
                <c:pt idx="5">
                  <c:v>1323</c:v>
                </c:pt>
                <c:pt idx="6">
                  <c:v>1128</c:v>
                </c:pt>
                <c:pt idx="7">
                  <c:v>975</c:v>
                </c:pt>
                <c:pt idx="8">
                  <c:v>875</c:v>
                </c:pt>
                <c:pt idx="9">
                  <c:v>632</c:v>
                </c:pt>
                <c:pt idx="10">
                  <c:v>441</c:v>
                </c:pt>
                <c:pt idx="11">
                  <c:v>280</c:v>
                </c:pt>
                <c:pt idx="12">
                  <c:v>195</c:v>
                </c:pt>
                <c:pt idx="13">
                  <c:v>35</c:v>
                </c:pt>
                <c:pt idx="14">
                  <c:v>-188</c:v>
                </c:pt>
                <c:pt idx="15">
                  <c:v>-350</c:v>
                </c:pt>
                <c:pt idx="16">
                  <c:v>-506</c:v>
                </c:pt>
                <c:pt idx="17">
                  <c:v>-582</c:v>
                </c:pt>
                <c:pt idx="18">
                  <c:v>-811</c:v>
                </c:pt>
                <c:pt idx="19">
                  <c:v>-950</c:v>
                </c:pt>
                <c:pt idx="20">
                  <c:v>-1246</c:v>
                </c:pt>
                <c:pt idx="21">
                  <c:v>-1596</c:v>
                </c:pt>
                <c:pt idx="22">
                  <c:v>-1701</c:v>
                </c:pt>
                <c:pt idx="23">
                  <c:v>-1868</c:v>
                </c:pt>
                <c:pt idx="24">
                  <c:v>-2292</c:v>
                </c:pt>
                <c:pt idx="25">
                  <c:v>-2970</c:v>
                </c:pt>
                <c:pt idx="26">
                  <c:v>-3156</c:v>
                </c:pt>
                <c:pt idx="27">
                  <c:v>-3782</c:v>
                </c:pt>
                <c:pt idx="28">
                  <c:v>-4887</c:v>
                </c:pt>
                <c:pt idx="29">
                  <c:v>-8154</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'MAY 24 Published MOS estimates'!$C$19</c:f>
              <c:strCache>
                <c:ptCount val="1"/>
                <c:pt idx="0">
                  <c:v>25%</c:v>
                </c:pt>
              </c:strCache>
            </c:strRef>
          </c:tx>
          <c:spPr>
            <a:ln w="28575">
              <a:noFill/>
            </a:ln>
          </c:spPr>
          <c:marker>
            <c:symbol val="none"/>
          </c:marker>
          <c:cat>
            <c:strRef>
              <c:f>'MAY 24 Published MOS estimates'!$D$4:$H$4</c:f>
              <c:strCache>
                <c:ptCount val="5"/>
                <c:pt idx="0">
                  <c:v>Sydney MSP</c:v>
                </c:pt>
                <c:pt idx="1">
                  <c:v>Sydney EGP</c:v>
                </c:pt>
                <c:pt idx="2">
                  <c:v>Adelaide MAP</c:v>
                </c:pt>
                <c:pt idx="3">
                  <c:v>Adelaide SEAGas</c:v>
                </c:pt>
                <c:pt idx="4">
                  <c:v>Brisbane RBP</c:v>
                </c:pt>
              </c:strCache>
            </c:strRef>
          </c:cat>
          <c:val>
            <c:numRef>
              <c:f>'MAY 24 Published MOS estimates'!$D$19:$H$19</c:f>
              <c:numCache>
                <c:formatCode>#,##0</c:formatCode>
                <c:ptCount val="5"/>
                <c:pt idx="0">
                  <c:v>-8796.5</c:v>
                </c:pt>
                <c:pt idx="1">
                  <c:v>4471.1317799999997</c:v>
                </c:pt>
                <c:pt idx="2">
                  <c:v>-1303</c:v>
                </c:pt>
                <c:pt idx="3">
                  <c:v>-855</c:v>
                </c:pt>
                <c:pt idx="4">
                  <c:v>-1101</c:v>
                </c:pt>
              </c:numCache>
            </c:numRef>
          </c:val>
          <c:smooth val="0"/>
          <c:extLst>
            <c:ext xmlns:c16="http://schemas.microsoft.com/office/drawing/2014/chart" uri="{C3380CC4-5D6E-409C-BE32-E72D297353CC}">
              <c16:uniqueId val="{00000000-9AC8-4EC1-9FA9-2ABCB7656060}"/>
            </c:ext>
          </c:extLst>
        </c:ser>
        <c:ser>
          <c:idx val="1"/>
          <c:order val="1"/>
          <c:tx>
            <c:strRef>
              <c:f>'MAY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'MAY 24 Published MOS estimates'!$D$4:$H$4</c:f>
              <c:strCache>
                <c:ptCount val="5"/>
                <c:pt idx="0">
                  <c:v>Sydney MSP</c:v>
                </c:pt>
                <c:pt idx="1">
                  <c:v>Sydney EGP</c:v>
                </c:pt>
                <c:pt idx="2">
                  <c:v>Adelaide MAP</c:v>
                </c:pt>
                <c:pt idx="3">
                  <c:v>Adelaide SEAGas</c:v>
                </c:pt>
                <c:pt idx="4">
                  <c:v>Brisbane RBP</c:v>
                </c:pt>
              </c:strCache>
            </c:strRef>
          </c:cat>
          <c:val>
            <c:numRef>
              <c:f>'MAY 24 Published MOS estimates'!$D$20:$H$20</c:f>
              <c:numCache>
                <c:formatCode>#,##0</c:formatCode>
                <c:ptCount val="5"/>
                <c:pt idx="0">
                  <c:v>-15740.5</c:v>
                </c:pt>
                <c:pt idx="1">
                  <c:v>2770.8454849999998</c:v>
                </c:pt>
                <c:pt idx="2">
                  <c:v>-3953.5</c:v>
                </c:pt>
                <c:pt idx="3">
                  <c:v>-3828</c:v>
                </c:pt>
                <c:pt idx="4">
                  <c:v>-3521</c:v>
                </c:pt>
              </c:numCache>
            </c:numRef>
          </c:val>
          <c:smooth val="0"/>
          <c:extLst>
            <c:ext xmlns:c16="http://schemas.microsoft.com/office/drawing/2014/chart" uri="{C3380CC4-5D6E-409C-BE32-E72D297353CC}">
              <c16:uniqueId val="{00000001-9AC8-4EC1-9FA9-2ABCB7656060}"/>
            </c:ext>
          </c:extLst>
        </c:ser>
        <c:ser>
          <c:idx val="2"/>
          <c:order val="2"/>
          <c:tx>
            <c:strRef>
              <c:f>'MAY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'MAY 24 Published MOS estimates'!$D$4:$H$4</c:f>
              <c:strCache>
                <c:ptCount val="5"/>
                <c:pt idx="0">
                  <c:v>Sydney MSP</c:v>
                </c:pt>
                <c:pt idx="1">
                  <c:v>Sydney EGP</c:v>
                </c:pt>
                <c:pt idx="2">
                  <c:v>Adelaide MAP</c:v>
                </c:pt>
                <c:pt idx="3">
                  <c:v>Adelaide SEAGas</c:v>
                </c:pt>
                <c:pt idx="4">
                  <c:v>Brisbane RBP</c:v>
                </c:pt>
              </c:strCache>
            </c:strRef>
          </c:cat>
          <c:val>
            <c:numRef>
              <c:f>'MAY 24 Published MOS estimates'!$D$21:$H$21</c:f>
              <c:numCache>
                <c:formatCode>#,##0</c:formatCode>
                <c:ptCount val="5"/>
                <c:pt idx="0">
                  <c:v>-32242</c:v>
                </c:pt>
                <c:pt idx="1">
                  <c:v>462.69189999999998</c:v>
                </c:pt>
                <c:pt idx="2">
                  <c:v>-6668</c:v>
                </c:pt>
                <c:pt idx="3">
                  <c:v>-8601</c:v>
                </c:pt>
                <c:pt idx="4">
                  <c:v>-24223</c:v>
                </c:pt>
              </c:numCache>
            </c:numRef>
          </c:val>
          <c:smooth val="0"/>
          <c:extLst>
            <c:ext xmlns:c16="http://schemas.microsoft.com/office/drawing/2014/chart" uri="{C3380CC4-5D6E-409C-BE32-E72D297353CC}">
              <c16:uniqueId val="{00000002-9AC8-4EC1-9FA9-2ABCB7656060}"/>
            </c:ext>
          </c:extLst>
        </c:ser>
        <c:ser>
          <c:idx val="3"/>
          <c:order val="3"/>
          <c:tx>
            <c:strRef>
              <c:f>'MAY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'MAY 24 Published MOS estimates'!$D$4:$H$4</c:f>
              <c:strCache>
                <c:ptCount val="5"/>
                <c:pt idx="0">
                  <c:v>Sydney MSP</c:v>
                </c:pt>
                <c:pt idx="1">
                  <c:v>Sydney EGP</c:v>
                </c:pt>
                <c:pt idx="2">
                  <c:v>Adelaide MAP</c:v>
                </c:pt>
                <c:pt idx="3">
                  <c:v>Adelaide SEAGas</c:v>
                </c:pt>
                <c:pt idx="4">
                  <c:v>Brisbane RBP</c:v>
                </c:pt>
              </c:strCache>
            </c:strRef>
          </c:cat>
          <c:val>
            <c:numRef>
              <c:f>'MAY 24 Published MOS estimates'!$D$22:$H$22</c:f>
              <c:numCache>
                <c:formatCode>#,##0</c:formatCode>
                <c:ptCount val="5"/>
                <c:pt idx="0">
                  <c:v>-2154.5806451612902</c:v>
                </c:pt>
                <c:pt idx="1">
                  <c:v>6138.7447887096787</c:v>
                </c:pt>
                <c:pt idx="2">
                  <c:v>1475.1290322580646</c:v>
                </c:pt>
                <c:pt idx="3">
                  <c:v>-820.38709677419354</c:v>
                </c:pt>
                <c:pt idx="4">
                  <c:v>-416.51612903225805</c:v>
                </c:pt>
              </c:numCache>
            </c:numRef>
          </c:val>
          <c:smooth val="0"/>
          <c:extLst>
            <c:ext xmlns:c16="http://schemas.microsoft.com/office/drawing/2014/chart" uri="{C3380CC4-5D6E-409C-BE32-E72D297353CC}">
              <c16:uniqueId val="{00000003-9AC8-4EC1-9FA9-2ABCB7656060}"/>
            </c:ext>
          </c:extLst>
        </c:ser>
        <c:ser>
          <c:idx val="4"/>
          <c:order val="4"/>
          <c:tx>
            <c:strRef>
              <c:f>'MAY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'MAY 24 Published MOS estimates'!$D$4:$H$4</c:f>
              <c:strCache>
                <c:ptCount val="5"/>
                <c:pt idx="0">
                  <c:v>Sydney MSP</c:v>
                </c:pt>
                <c:pt idx="1">
                  <c:v>Sydney EGP</c:v>
                </c:pt>
                <c:pt idx="2">
                  <c:v>Adelaide MAP</c:v>
                </c:pt>
                <c:pt idx="3">
                  <c:v>Adelaide SEAGas</c:v>
                </c:pt>
                <c:pt idx="4">
                  <c:v>Brisbane RBP</c:v>
                </c:pt>
              </c:strCache>
            </c:strRef>
          </c:cat>
          <c:val>
            <c:numRef>
              <c:f>'MAY 24 Published MOS estimates'!$D$26:$H$26</c:f>
              <c:numCache>
                <c:formatCode>#,##0</c:formatCode>
                <c:ptCount val="5"/>
                <c:pt idx="0">
                  <c:v>-2467</c:v>
                </c:pt>
                <c:pt idx="1">
                  <c:v>5697.8871200000003</c:v>
                </c:pt>
                <c:pt idx="2">
                  <c:v>1107</c:v>
                </c:pt>
                <c:pt idx="3">
                  <c:v>-35</c:v>
                </c:pt>
                <c:pt idx="4">
                  <c:v>91</c:v>
                </c:pt>
              </c:numCache>
            </c:numRef>
          </c:val>
          <c:smooth val="0"/>
          <c:extLst>
            <c:ext xmlns:c16="http://schemas.microsoft.com/office/drawing/2014/chart" uri="{C3380CC4-5D6E-409C-BE32-E72D297353CC}">
              <c16:uniqueId val="{00000004-9AC8-4EC1-9FA9-2ABCB7656060}"/>
            </c:ext>
          </c:extLst>
        </c:ser>
        <c:ser>
          <c:idx val="5"/>
          <c:order val="5"/>
          <c:tx>
            <c:strRef>
              <c:f>'MAY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'MAY 24 Published MOS estimates'!$D$4:$H$4</c:f>
              <c:strCache>
                <c:ptCount val="5"/>
                <c:pt idx="0">
                  <c:v>Sydney MSP</c:v>
                </c:pt>
                <c:pt idx="1">
                  <c:v>Sydney EGP</c:v>
                </c:pt>
                <c:pt idx="2">
                  <c:v>Adelaide MAP</c:v>
                </c:pt>
                <c:pt idx="3">
                  <c:v>Adelaide SEAGas</c:v>
                </c:pt>
                <c:pt idx="4">
                  <c:v>Brisbane RBP</c:v>
                </c:pt>
              </c:strCache>
            </c:strRef>
          </c:cat>
          <c:val>
            <c:numRef>
              <c:f>'MAY 24 Published MOS estimates'!$D$15:$H$15</c:f>
              <c:numCache>
                <c:formatCode>#,##0</c:formatCode>
                <c:ptCount val="5"/>
                <c:pt idx="0">
                  <c:v>32498</c:v>
                </c:pt>
                <c:pt idx="1">
                  <c:v>12467.641149999999</c:v>
                </c:pt>
                <c:pt idx="2">
                  <c:v>15784</c:v>
                </c:pt>
                <c:pt idx="3">
                  <c:v>265</c:v>
                </c:pt>
                <c:pt idx="4">
                  <c:v>8910</c:v>
                </c:pt>
              </c:numCache>
            </c:numRef>
          </c:val>
          <c:smooth val="0"/>
          <c:extLst>
            <c:ext xmlns:c16="http://schemas.microsoft.com/office/drawing/2014/chart" uri="{C3380CC4-5D6E-409C-BE32-E72D297353CC}">
              <c16:uniqueId val="{00000005-9AC8-4EC1-9FA9-2ABCB7656060}"/>
            </c:ext>
          </c:extLst>
        </c:ser>
        <c:ser>
          <c:idx val="10"/>
          <c:order val="6"/>
          <c:tx>
            <c:strRef>
              <c:f>'MAY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'MAY 24 Published MOS estimates'!$D$4:$H$4</c:f>
              <c:strCache>
                <c:ptCount val="5"/>
                <c:pt idx="0">
                  <c:v>Sydney MSP</c:v>
                </c:pt>
                <c:pt idx="1">
                  <c:v>Sydney EGP</c:v>
                </c:pt>
                <c:pt idx="2">
                  <c:v>Adelaide MAP</c:v>
                </c:pt>
                <c:pt idx="3">
                  <c:v>Adelaide SEAGas</c:v>
                </c:pt>
                <c:pt idx="4">
                  <c:v>Brisbane RBP</c:v>
                </c:pt>
              </c:strCache>
            </c:strRef>
          </c:cat>
          <c:val>
            <c:numRef>
              <c:f>'MAY 24 Published MOS estimates'!$D$16:$H$16</c:f>
              <c:numCache>
                <c:formatCode>#,##0</c:formatCode>
                <c:ptCount val="5"/>
                <c:pt idx="0">
                  <c:v>17978.5</c:v>
                </c:pt>
                <c:pt idx="1">
                  <c:v>10655.48912</c:v>
                </c:pt>
                <c:pt idx="2">
                  <c:v>8537</c:v>
                </c:pt>
                <c:pt idx="3">
                  <c:v>110.5</c:v>
                </c:pt>
                <c:pt idx="4">
                  <c:v>3453</c:v>
                </c:pt>
              </c:numCache>
            </c:numRef>
          </c:val>
          <c:smooth val="0"/>
          <c:extLst>
            <c:ext xmlns:c16="http://schemas.microsoft.com/office/drawing/2014/chart" uri="{C3380CC4-5D6E-409C-BE32-E72D297353CC}">
              <c16:uniqueId val="{00000006-9AC8-4EC1-9FA9-2ABCB7656060}"/>
            </c:ext>
          </c:extLst>
        </c:ser>
        <c:ser>
          <c:idx val="11"/>
          <c:order val="7"/>
          <c:tx>
            <c:strRef>
              <c:f>'MAY 24 Published MOS estimates'!$C$17</c:f>
              <c:strCache>
                <c:ptCount val="1"/>
                <c:pt idx="0">
                  <c:v>75%</c:v>
                </c:pt>
              </c:strCache>
            </c:strRef>
          </c:tx>
          <c:spPr>
            <a:ln w="28575">
              <a:noFill/>
            </a:ln>
          </c:spPr>
          <c:marker>
            <c:symbol val="none"/>
          </c:marker>
          <c:cat>
            <c:strRef>
              <c:f>'MAY 24 Published MOS estimates'!$D$4:$H$4</c:f>
              <c:strCache>
                <c:ptCount val="5"/>
                <c:pt idx="0">
                  <c:v>Sydney MSP</c:v>
                </c:pt>
                <c:pt idx="1">
                  <c:v>Sydney EGP</c:v>
                </c:pt>
                <c:pt idx="2">
                  <c:v>Adelaide MAP</c:v>
                </c:pt>
                <c:pt idx="3">
                  <c:v>Adelaide SEAGas</c:v>
                </c:pt>
                <c:pt idx="4">
                  <c:v>Brisbane RBP</c:v>
                </c:pt>
              </c:strCache>
            </c:strRef>
          </c:cat>
          <c:val>
            <c:numRef>
              <c:f>'MAY 24 Published MOS estimates'!$D$17:$H$17</c:f>
              <c:numCache>
                <c:formatCode>#,##0</c:formatCode>
                <c:ptCount val="5"/>
                <c:pt idx="0">
                  <c:v>2714</c:v>
                </c:pt>
                <c:pt idx="1">
                  <c:v>7848.2452950000006</c:v>
                </c:pt>
                <c:pt idx="2">
                  <c:v>3396.5</c:v>
                </c:pt>
                <c:pt idx="3">
                  <c:v>49</c:v>
                </c:pt>
                <c:pt idx="4">
                  <c:v>1400</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'MAY 24 Published MOS estimates'!$K$4</c:f>
              <c:strCache>
                <c:ptCount val="1"/>
                <c:pt idx="0">
                  <c:v>Sydney MSP</c:v>
                </c:pt>
              </c:strCache>
            </c:strRef>
          </c:tx>
          <c:spPr>
            <a:ln w="25400">
              <a:solidFill>
                <a:srgbClr val="00FFFF"/>
              </a:solidFill>
              <a:prstDash val="solid"/>
            </a:ln>
          </c:spPr>
          <c:marker>
            <c:symbol val="none"/>
          </c:marker>
          <c:val>
            <c:numRef>
              <c:f>'MAY 24 Published MOS estimates'!$K$5:$K$35</c:f>
              <c:numCache>
                <c:formatCode>#,##0</c:formatCode>
                <c:ptCount val="31"/>
                <c:pt idx="0">
                  <c:v>32498</c:v>
                </c:pt>
                <c:pt idx="1">
                  <c:v>22308</c:v>
                </c:pt>
                <c:pt idx="2">
                  <c:v>13649</c:v>
                </c:pt>
                <c:pt idx="3">
                  <c:v>9526</c:v>
                </c:pt>
                <c:pt idx="4">
                  <c:v>6047</c:v>
                </c:pt>
                <c:pt idx="5">
                  <c:v>5385</c:v>
                </c:pt>
                <c:pt idx="6">
                  <c:v>4344</c:v>
                </c:pt>
                <c:pt idx="7">
                  <c:v>3136</c:v>
                </c:pt>
                <c:pt idx="8">
                  <c:v>2292</c:v>
                </c:pt>
                <c:pt idx="9">
                  <c:v>1235</c:v>
                </c:pt>
                <c:pt idx="10">
                  <c:v>615</c:v>
                </c:pt>
                <c:pt idx="11">
                  <c:v>95</c:v>
                </c:pt>
                <c:pt idx="12">
                  <c:v>-876</c:v>
                </c:pt>
                <c:pt idx="13">
                  <c:v>-1576</c:v>
                </c:pt>
                <c:pt idx="14">
                  <c:v>-1956</c:v>
                </c:pt>
                <c:pt idx="15">
                  <c:v>-2467</c:v>
                </c:pt>
                <c:pt idx="16">
                  <c:v>-3748</c:v>
                </c:pt>
                <c:pt idx="17">
                  <c:v>-4488</c:v>
                </c:pt>
                <c:pt idx="18">
                  <c:v>-5262</c:v>
                </c:pt>
                <c:pt idx="19">
                  <c:v>-5639</c:v>
                </c:pt>
                <c:pt idx="20">
                  <c:v>-6633</c:v>
                </c:pt>
                <c:pt idx="21">
                  <c:v>-7084</c:v>
                </c:pt>
                <c:pt idx="22">
                  <c:v>-8454</c:v>
                </c:pt>
                <c:pt idx="23">
                  <c:v>-9139</c:v>
                </c:pt>
                <c:pt idx="24">
                  <c:v>-10689</c:v>
                </c:pt>
                <c:pt idx="25">
                  <c:v>-11363</c:v>
                </c:pt>
                <c:pt idx="26">
                  <c:v>-11789</c:v>
                </c:pt>
                <c:pt idx="27">
                  <c:v>-13036</c:v>
                </c:pt>
                <c:pt idx="28">
                  <c:v>-14923</c:v>
                </c:pt>
                <c:pt idx="29">
                  <c:v>-16558</c:v>
                </c:pt>
                <c:pt idx="30">
                  <c:v>-32242</c:v>
                </c:pt>
              </c:numCache>
            </c:numRef>
          </c:val>
          <c:smooth val="1"/>
          <c:extLst>
            <c:ext xmlns:c16="http://schemas.microsoft.com/office/drawing/2014/chart" uri="{C3380CC4-5D6E-409C-BE32-E72D297353CC}">
              <c16:uniqueId val="{00000000-CDB6-4FC8-BF53-AE743684EB0D}"/>
            </c:ext>
          </c:extLst>
        </c:ser>
        <c:ser>
          <c:idx val="1"/>
          <c:order val="1"/>
          <c:tx>
            <c:strRef>
              <c:f>'MAY 24 Published MOS estimates'!$L$4</c:f>
              <c:strCache>
                <c:ptCount val="1"/>
                <c:pt idx="0">
                  <c:v>Sydney EGP</c:v>
                </c:pt>
              </c:strCache>
            </c:strRef>
          </c:tx>
          <c:spPr>
            <a:ln w="25400">
              <a:solidFill>
                <a:srgbClr val="0000FF"/>
              </a:solidFill>
              <a:prstDash val="solid"/>
            </a:ln>
          </c:spPr>
          <c:marker>
            <c:symbol val="none"/>
          </c:marker>
          <c:val>
            <c:numRef>
              <c:f>'MAY 24 Published MOS estimates'!$L$5:$L$35</c:f>
              <c:numCache>
                <c:formatCode>#,##0</c:formatCode>
                <c:ptCount val="31"/>
                <c:pt idx="0">
                  <c:v>12467.641149999999</c:v>
                </c:pt>
                <c:pt idx="1">
                  <c:v>10930.71912</c:v>
                </c:pt>
                <c:pt idx="2">
                  <c:v>10380.259120000001</c:v>
                </c:pt>
                <c:pt idx="3">
                  <c:v>9758.0985600000004</c:v>
                </c:pt>
                <c:pt idx="4">
                  <c:v>9262.3247499999998</c:v>
                </c:pt>
                <c:pt idx="5">
                  <c:v>8642.9482499999995</c:v>
                </c:pt>
                <c:pt idx="6">
                  <c:v>8178.4764299999997</c:v>
                </c:pt>
                <c:pt idx="7">
                  <c:v>7966.9999600000001</c:v>
                </c:pt>
                <c:pt idx="8">
                  <c:v>7729.4906300000002</c:v>
                </c:pt>
                <c:pt idx="9">
                  <c:v>7204.5993500000004</c:v>
                </c:pt>
                <c:pt idx="10">
                  <c:v>6951.7627400000001</c:v>
                </c:pt>
                <c:pt idx="11">
                  <c:v>6675.6081599999998</c:v>
                </c:pt>
                <c:pt idx="12">
                  <c:v>6379.9601599999996</c:v>
                </c:pt>
                <c:pt idx="13">
                  <c:v>6219.3425500000003</c:v>
                </c:pt>
                <c:pt idx="14">
                  <c:v>6072.7718999999997</c:v>
                </c:pt>
                <c:pt idx="15">
                  <c:v>5697.8871200000003</c:v>
                </c:pt>
                <c:pt idx="16">
                  <c:v>5539</c:v>
                </c:pt>
                <c:pt idx="17">
                  <c:v>5300.6413899999998</c:v>
                </c:pt>
                <c:pt idx="18">
                  <c:v>5043.1660199999997</c:v>
                </c:pt>
                <c:pt idx="19">
                  <c:v>4951.6171800000002</c:v>
                </c:pt>
                <c:pt idx="20">
                  <c:v>4770.6269400000001</c:v>
                </c:pt>
                <c:pt idx="21">
                  <c:v>4666.7579999999998</c:v>
                </c:pt>
                <c:pt idx="22">
                  <c:v>4564.9997199999998</c:v>
                </c:pt>
                <c:pt idx="23">
                  <c:v>4377.2638399999996</c:v>
                </c:pt>
                <c:pt idx="24">
                  <c:v>4283.1320900000001</c:v>
                </c:pt>
                <c:pt idx="25">
                  <c:v>3843.8380400000001</c:v>
                </c:pt>
                <c:pt idx="26">
                  <c:v>3277.9534899999999</c:v>
                </c:pt>
                <c:pt idx="27">
                  <c:v>3158.8189200000002</c:v>
                </c:pt>
                <c:pt idx="28">
                  <c:v>2892.36438</c:v>
                </c:pt>
                <c:pt idx="29">
                  <c:v>2649.3265900000001</c:v>
                </c:pt>
                <c:pt idx="30">
                  <c:v>462.69189999999998</c:v>
                </c:pt>
              </c:numCache>
            </c:numRef>
          </c:val>
          <c:smooth val="1"/>
          <c:extLst>
            <c:ext xmlns:c16="http://schemas.microsoft.com/office/drawing/2014/chart" uri="{C3380CC4-5D6E-409C-BE32-E72D297353CC}">
              <c16:uniqueId val="{00000001-CDB6-4FC8-BF53-AE743684EB0D}"/>
            </c:ext>
          </c:extLst>
        </c:ser>
        <c:ser>
          <c:idx val="2"/>
          <c:order val="2"/>
          <c:tx>
            <c:strRef>
              <c:f>'MAY 24 Published MOS estimates'!$M$4</c:f>
              <c:strCache>
                <c:ptCount val="1"/>
                <c:pt idx="0">
                  <c:v>Adelaide MAP</c:v>
                </c:pt>
              </c:strCache>
            </c:strRef>
          </c:tx>
          <c:spPr>
            <a:ln w="25400">
              <a:solidFill>
                <a:srgbClr val="FFC322"/>
              </a:solidFill>
              <a:prstDash val="solid"/>
            </a:ln>
          </c:spPr>
          <c:marker>
            <c:symbol val="none"/>
          </c:marker>
          <c:val>
            <c:numRef>
              <c:f>'MAY 24 Published MOS estimates'!$M$5:$M$35</c:f>
              <c:numCache>
                <c:formatCode>#,##0</c:formatCode>
                <c:ptCount val="31"/>
                <c:pt idx="0">
                  <c:v>15784</c:v>
                </c:pt>
                <c:pt idx="1">
                  <c:v>8828</c:v>
                </c:pt>
                <c:pt idx="2">
                  <c:v>8246</c:v>
                </c:pt>
                <c:pt idx="3">
                  <c:v>6099</c:v>
                </c:pt>
                <c:pt idx="4">
                  <c:v>4961</c:v>
                </c:pt>
                <c:pt idx="5">
                  <c:v>4290</c:v>
                </c:pt>
                <c:pt idx="6">
                  <c:v>4068</c:v>
                </c:pt>
                <c:pt idx="7">
                  <c:v>3683</c:v>
                </c:pt>
                <c:pt idx="8">
                  <c:v>3110</c:v>
                </c:pt>
                <c:pt idx="9">
                  <c:v>2773</c:v>
                </c:pt>
                <c:pt idx="10">
                  <c:v>2333</c:v>
                </c:pt>
                <c:pt idx="11">
                  <c:v>2059</c:v>
                </c:pt>
                <c:pt idx="12">
                  <c:v>1906</c:v>
                </c:pt>
                <c:pt idx="13">
                  <c:v>1682</c:v>
                </c:pt>
                <c:pt idx="14">
                  <c:v>1477</c:v>
                </c:pt>
                <c:pt idx="15">
                  <c:v>1107</c:v>
                </c:pt>
                <c:pt idx="16">
                  <c:v>780</c:v>
                </c:pt>
                <c:pt idx="17">
                  <c:v>479</c:v>
                </c:pt>
                <c:pt idx="18">
                  <c:v>-41</c:v>
                </c:pt>
                <c:pt idx="19">
                  <c:v>-303</c:v>
                </c:pt>
                <c:pt idx="20">
                  <c:v>-517</c:v>
                </c:pt>
                <c:pt idx="21">
                  <c:v>-695</c:v>
                </c:pt>
                <c:pt idx="22">
                  <c:v>-1131</c:v>
                </c:pt>
                <c:pt idx="23">
                  <c:v>-1475</c:v>
                </c:pt>
                <c:pt idx="24">
                  <c:v>-1772</c:v>
                </c:pt>
                <c:pt idx="25">
                  <c:v>-2073</c:v>
                </c:pt>
                <c:pt idx="26">
                  <c:v>-2364</c:v>
                </c:pt>
                <c:pt idx="27">
                  <c:v>-2990</c:v>
                </c:pt>
                <c:pt idx="28">
                  <c:v>-3649</c:v>
                </c:pt>
                <c:pt idx="29">
                  <c:v>-4258</c:v>
                </c:pt>
                <c:pt idx="30">
                  <c:v>-6668</c:v>
                </c:pt>
              </c:numCache>
            </c:numRef>
          </c:val>
          <c:smooth val="1"/>
          <c:extLst>
            <c:ext xmlns:c16="http://schemas.microsoft.com/office/drawing/2014/chart" uri="{C3380CC4-5D6E-409C-BE32-E72D297353CC}">
              <c16:uniqueId val="{00000002-CDB6-4FC8-BF53-AE743684EB0D}"/>
            </c:ext>
          </c:extLst>
        </c:ser>
        <c:ser>
          <c:idx val="3"/>
          <c:order val="3"/>
          <c:tx>
            <c:strRef>
              <c:f>'MAY 24 Published MOS estimates'!$N$4</c:f>
              <c:strCache>
                <c:ptCount val="1"/>
                <c:pt idx="0">
                  <c:v>Adelaide SEAGas</c:v>
                </c:pt>
              </c:strCache>
            </c:strRef>
          </c:tx>
          <c:spPr>
            <a:ln w="25400">
              <a:solidFill>
                <a:srgbClr val="FF6600"/>
              </a:solidFill>
              <a:prstDash val="solid"/>
            </a:ln>
          </c:spPr>
          <c:marker>
            <c:symbol val="none"/>
          </c:marker>
          <c:val>
            <c:numRef>
              <c:f>'MAY 24 Published MOS estimates'!$N$5:$N$35</c:f>
              <c:numCache>
                <c:formatCode>#,##0</c:formatCode>
                <c:ptCount val="31"/>
                <c:pt idx="0">
                  <c:v>265</c:v>
                </c:pt>
                <c:pt idx="1">
                  <c:v>121</c:v>
                </c:pt>
                <c:pt idx="2">
                  <c:v>100</c:v>
                </c:pt>
                <c:pt idx="3">
                  <c:v>85</c:v>
                </c:pt>
                <c:pt idx="4">
                  <c:v>72</c:v>
                </c:pt>
                <c:pt idx="5">
                  <c:v>65</c:v>
                </c:pt>
                <c:pt idx="6">
                  <c:v>58</c:v>
                </c:pt>
                <c:pt idx="7">
                  <c:v>51</c:v>
                </c:pt>
                <c:pt idx="8">
                  <c:v>47</c:v>
                </c:pt>
                <c:pt idx="9">
                  <c:v>45</c:v>
                </c:pt>
                <c:pt idx="10">
                  <c:v>42</c:v>
                </c:pt>
                <c:pt idx="11">
                  <c:v>39</c:v>
                </c:pt>
                <c:pt idx="12">
                  <c:v>35</c:v>
                </c:pt>
                <c:pt idx="13">
                  <c:v>25</c:v>
                </c:pt>
                <c:pt idx="14">
                  <c:v>-20</c:v>
                </c:pt>
                <c:pt idx="15">
                  <c:v>-35</c:v>
                </c:pt>
                <c:pt idx="16">
                  <c:v>-162</c:v>
                </c:pt>
                <c:pt idx="17">
                  <c:v>-190</c:v>
                </c:pt>
                <c:pt idx="18">
                  <c:v>-290</c:v>
                </c:pt>
                <c:pt idx="19">
                  <c:v>-398</c:v>
                </c:pt>
                <c:pt idx="20">
                  <c:v>-456</c:v>
                </c:pt>
                <c:pt idx="21">
                  <c:v>-691</c:v>
                </c:pt>
                <c:pt idx="22">
                  <c:v>-777</c:v>
                </c:pt>
                <c:pt idx="23">
                  <c:v>-933</c:v>
                </c:pt>
                <c:pt idx="24">
                  <c:v>-1066</c:v>
                </c:pt>
                <c:pt idx="25">
                  <c:v>-1127</c:v>
                </c:pt>
                <c:pt idx="26">
                  <c:v>-1442</c:v>
                </c:pt>
                <c:pt idx="27">
                  <c:v>-2638</c:v>
                </c:pt>
                <c:pt idx="28">
                  <c:v>-3485</c:v>
                </c:pt>
                <c:pt idx="29">
                  <c:v>-4171</c:v>
                </c:pt>
                <c:pt idx="30">
                  <c:v>-8601</c:v>
                </c:pt>
              </c:numCache>
            </c:numRef>
          </c:val>
          <c:smooth val="1"/>
          <c:extLst>
            <c:ext xmlns:c16="http://schemas.microsoft.com/office/drawing/2014/chart" uri="{C3380CC4-5D6E-409C-BE32-E72D297353CC}">
              <c16:uniqueId val="{00000003-CDB6-4FC8-BF53-AE743684EB0D}"/>
            </c:ext>
          </c:extLst>
        </c:ser>
        <c:ser>
          <c:idx val="4"/>
          <c:order val="4"/>
          <c:tx>
            <c:strRef>
              <c:f>'MAY 24 Published MOS estimates'!$O$4</c:f>
              <c:strCache>
                <c:ptCount val="1"/>
                <c:pt idx="0">
                  <c:v>Brisbane RBP</c:v>
                </c:pt>
              </c:strCache>
            </c:strRef>
          </c:tx>
          <c:marker>
            <c:symbol val="none"/>
          </c:marker>
          <c:val>
            <c:numRef>
              <c:f>'MAY 24 Published MOS estimates'!$O$5:$O$35</c:f>
              <c:numCache>
                <c:formatCode>#,##0</c:formatCode>
                <c:ptCount val="31"/>
                <c:pt idx="0">
                  <c:v>8910</c:v>
                </c:pt>
                <c:pt idx="1">
                  <c:v>3960</c:v>
                </c:pt>
                <c:pt idx="2">
                  <c:v>2946</c:v>
                </c:pt>
                <c:pt idx="3">
                  <c:v>2189</c:v>
                </c:pt>
                <c:pt idx="4">
                  <c:v>1984</c:v>
                </c:pt>
                <c:pt idx="5">
                  <c:v>1844</c:v>
                </c:pt>
                <c:pt idx="6">
                  <c:v>1644</c:v>
                </c:pt>
                <c:pt idx="7">
                  <c:v>1488</c:v>
                </c:pt>
                <c:pt idx="8">
                  <c:v>1312</c:v>
                </c:pt>
                <c:pt idx="9">
                  <c:v>1111</c:v>
                </c:pt>
                <c:pt idx="10">
                  <c:v>966</c:v>
                </c:pt>
                <c:pt idx="11">
                  <c:v>810</c:v>
                </c:pt>
                <c:pt idx="12">
                  <c:v>690</c:v>
                </c:pt>
                <c:pt idx="13">
                  <c:v>556</c:v>
                </c:pt>
                <c:pt idx="14">
                  <c:v>341</c:v>
                </c:pt>
                <c:pt idx="15">
                  <c:v>91</c:v>
                </c:pt>
                <c:pt idx="16">
                  <c:v>-29</c:v>
                </c:pt>
                <c:pt idx="17">
                  <c:v>-255</c:v>
                </c:pt>
                <c:pt idx="18">
                  <c:v>-398</c:v>
                </c:pt>
                <c:pt idx="19">
                  <c:v>-544</c:v>
                </c:pt>
                <c:pt idx="20">
                  <c:v>-616</c:v>
                </c:pt>
                <c:pt idx="21">
                  <c:v>-973</c:v>
                </c:pt>
                <c:pt idx="22">
                  <c:v>-1021</c:v>
                </c:pt>
                <c:pt idx="23">
                  <c:v>-1181</c:v>
                </c:pt>
                <c:pt idx="24">
                  <c:v>-1430</c:v>
                </c:pt>
                <c:pt idx="25">
                  <c:v>-1751</c:v>
                </c:pt>
                <c:pt idx="26">
                  <c:v>-1967</c:v>
                </c:pt>
                <c:pt idx="27">
                  <c:v>-2324</c:v>
                </c:pt>
                <c:pt idx="28">
                  <c:v>-3014</c:v>
                </c:pt>
                <c:pt idx="29">
                  <c:v>-4028</c:v>
                </c:pt>
                <c:pt idx="30">
                  <c:v>-24223</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2021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March 2024, April 2024 and May 2024.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March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April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May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for the 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rgbClr val="222324"/>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emocloud.sharepoint.com/sites/gasrto/STTM%20Operations/Market%20Operator%20Service%20(MOS)/MOS%20Estimates/2024/2024%20Mar%20to%202024%20May/GP-4002-F03%20MOS%20Estimates%20Forecast%20Model%20-%20Mar%2023%20to%20May%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row r="5">
          <cell r="M5">
            <v>3</v>
          </cell>
        </row>
        <row r="6">
          <cell r="M6">
            <v>4</v>
          </cell>
        </row>
        <row r="7">
          <cell r="M7">
            <v>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zoomScale="85" zoomScaleNormal="85" workbookViewId="0">
      <selection activeCell="A50" sqref="A50:XFD1048576"/>
    </sheetView>
  </sheetViews>
  <sheetFormatPr defaultColWidth="0" defaultRowHeight="13.2" zeroHeight="1" x14ac:dyDescent="0.25"/>
  <cols>
    <col min="1" max="10" width="9.21875" customWidth="1"/>
    <col min="11" max="16384" width="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tabSelected="1" topLeftCell="A23" zoomScale="90" zoomScaleNormal="90" workbookViewId="0">
      <selection activeCell="A65" sqref="A65:XFD1048576"/>
    </sheetView>
  </sheetViews>
  <sheetFormatPr defaultColWidth="0" defaultRowHeight="13.2" zeroHeight="1" x14ac:dyDescent="0.25"/>
  <cols>
    <col min="1" max="10" width="9.21875" customWidth="1"/>
    <col min="11" max="16384" width="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5"/>
  <sheetViews>
    <sheetView zoomScale="70" zoomScaleNormal="70" workbookViewId="0">
      <selection activeCell="H50" sqref="H50"/>
    </sheetView>
  </sheetViews>
  <sheetFormatPr defaultColWidth="9.21875" defaultRowHeight="11.4" x14ac:dyDescent="0.2"/>
  <cols>
    <col min="1" max="1" width="2.44140625" style="1" customWidth="1"/>
    <col min="2" max="2" width="2.5546875" style="1" customWidth="1"/>
    <col min="3" max="3" width="14.5546875" style="1" customWidth="1"/>
    <col min="4" max="4" width="11" style="1" bestFit="1" customWidth="1"/>
    <col min="5" max="5" width="10.77734375" style="1" bestFit="1" customWidth="1"/>
    <col min="6" max="6" width="12.21875" style="1" bestFit="1" customWidth="1"/>
    <col min="7" max="7" width="15.21875" style="1" bestFit="1" customWidth="1"/>
    <col min="8" max="8" width="12.21875" style="1" bestFit="1" customWidth="1"/>
    <col min="9" max="9" width="4.21875" style="1" customWidth="1"/>
    <col min="10" max="15" width="8.77734375" style="1" customWidth="1"/>
    <col min="16" max="16" width="2.5546875" style="1" customWidth="1"/>
    <col min="17" max="17" width="18.21875" style="1" customWidth="1"/>
    <col min="18" max="22" width="9.21875" style="1"/>
    <col min="23" max="23" width="3.5546875" style="1" customWidth="1"/>
    <col min="24" max="24" width="15.77734375" style="11" bestFit="1" customWidth="1"/>
    <col min="25" max="26" width="6.5546875" style="11" bestFit="1" customWidth="1"/>
    <col min="27" max="27" width="7.77734375" style="11" bestFit="1" customWidth="1"/>
    <col min="28" max="28" width="8" style="11" bestFit="1" customWidth="1"/>
    <col min="29" max="16384" width="9.21875" style="1"/>
  </cols>
  <sheetData>
    <row r="2" spans="2:31" ht="12" x14ac:dyDescent="0.25">
      <c r="C2" s="60" t="s">
        <v>24</v>
      </c>
      <c r="D2" s="60"/>
      <c r="E2" s="60"/>
      <c r="F2" s="60"/>
      <c r="G2" s="60"/>
      <c r="H2" s="60"/>
    </row>
    <row r="3" spans="2:31" ht="29.25" customHeight="1" x14ac:dyDescent="0.25">
      <c r="C3" s="60" t="s">
        <v>0</v>
      </c>
      <c r="D3" s="60"/>
      <c r="E3" s="60"/>
      <c r="F3" s="60"/>
      <c r="G3" s="60"/>
      <c r="H3" s="60"/>
      <c r="I3" s="24"/>
      <c r="J3" s="60" t="s">
        <v>1</v>
      </c>
      <c r="K3" s="60"/>
      <c r="L3" s="60"/>
      <c r="M3" s="60"/>
      <c r="N3" s="60"/>
      <c r="O3" s="60"/>
      <c r="P3" s="24"/>
      <c r="Q3" s="60" t="s">
        <v>2</v>
      </c>
      <c r="R3" s="60"/>
      <c r="S3" s="60"/>
      <c r="T3" s="60"/>
      <c r="U3" s="60"/>
      <c r="V3" s="60"/>
      <c r="W3" s="14"/>
    </row>
    <row r="4" spans="2:31" s="3" customFormat="1" ht="22.8" x14ac:dyDescent="0.2">
      <c r="B4" s="1"/>
      <c r="D4" s="35" t="s">
        <v>3</v>
      </c>
      <c r="E4" s="35" t="s">
        <v>4</v>
      </c>
      <c r="F4" s="35" t="s">
        <v>5</v>
      </c>
      <c r="G4" s="35" t="s">
        <v>6</v>
      </c>
      <c r="H4" s="35" t="s">
        <v>7</v>
      </c>
      <c r="I4" s="1"/>
      <c r="J4" s="27" t="s">
        <v>8</v>
      </c>
      <c r="K4" s="35" t="s">
        <v>3</v>
      </c>
      <c r="L4" s="35" t="s">
        <v>4</v>
      </c>
      <c r="M4" s="35" t="s">
        <v>5</v>
      </c>
      <c r="N4" s="35" t="s">
        <v>6</v>
      </c>
      <c r="O4" s="35" t="s">
        <v>7</v>
      </c>
      <c r="P4" s="1"/>
      <c r="V4" s="1"/>
      <c r="W4" s="1"/>
    </row>
    <row r="5" spans="2:31" ht="13.2" x14ac:dyDescent="0.25">
      <c r="C5" s="37" t="s">
        <v>9</v>
      </c>
      <c r="D5" s="36">
        <f>MAX(0,K5:K35)</f>
        <v>14458</v>
      </c>
      <c r="E5" s="36">
        <f>MAX(0,L5:L35)</f>
        <v>16439.79882</v>
      </c>
      <c r="F5" s="36">
        <f>MAX(0,M5:M35)</f>
        <v>6724</v>
      </c>
      <c r="G5" s="36">
        <f>MAX(0,N5:N35)</f>
        <v>526</v>
      </c>
      <c r="H5" s="36">
        <f>MAX(0,O5:O35)</f>
        <v>7261</v>
      </c>
      <c r="I5" s="1">
        <v>1</v>
      </c>
      <c r="J5" s="38">
        <v>1</v>
      </c>
      <c r="K5" s="15">
        <v>14458</v>
      </c>
      <c r="L5" s="15">
        <v>16439.79882</v>
      </c>
      <c r="M5" s="15">
        <v>6724</v>
      </c>
      <c r="N5" s="15">
        <v>526</v>
      </c>
      <c r="O5" s="30">
        <v>7261</v>
      </c>
      <c r="AC5"/>
      <c r="AD5" s="2"/>
      <c r="AE5" s="4"/>
    </row>
    <row r="6" spans="2:31" ht="13.2" x14ac:dyDescent="0.25">
      <c r="C6" s="37" t="s">
        <v>10</v>
      </c>
      <c r="D6" s="36">
        <f>MAX(0,-MIN(K5:K35))</f>
        <v>26005</v>
      </c>
      <c r="E6" s="36">
        <f>MAX(0,-MIN(L5:L35))</f>
        <v>0</v>
      </c>
      <c r="F6" s="36">
        <f>MAX(0,-MIN(M5:M35))</f>
        <v>4684</v>
      </c>
      <c r="G6" s="36">
        <f>MAX(0,-MIN(N5:N35))</f>
        <v>6079</v>
      </c>
      <c r="H6" s="36">
        <f>MAX(0,-MIN(O5:O35))</f>
        <v>7177</v>
      </c>
      <c r="I6" s="1">
        <v>2</v>
      </c>
      <c r="J6" s="39">
        <v>1</v>
      </c>
      <c r="K6" s="15">
        <v>9317</v>
      </c>
      <c r="L6" s="15">
        <v>11919.25232</v>
      </c>
      <c r="M6" s="15">
        <v>4087</v>
      </c>
      <c r="N6" s="15">
        <v>138</v>
      </c>
      <c r="O6" s="32">
        <v>2646</v>
      </c>
      <c r="AC6"/>
      <c r="AD6" s="2"/>
    </row>
    <row r="7" spans="2:31" ht="13.2" x14ac:dyDescent="0.25">
      <c r="I7" s="1">
        <v>3</v>
      </c>
      <c r="J7" s="39">
        <v>1</v>
      </c>
      <c r="K7" s="15">
        <v>5976</v>
      </c>
      <c r="L7" s="15">
        <v>8635.9910999999993</v>
      </c>
      <c r="M7" s="15">
        <v>3592</v>
      </c>
      <c r="N7" s="15">
        <v>98</v>
      </c>
      <c r="O7" s="32">
        <v>1949</v>
      </c>
      <c r="W7" s="2"/>
      <c r="AC7"/>
      <c r="AD7" s="2"/>
    </row>
    <row r="8" spans="2:31" ht="13.2" x14ac:dyDescent="0.25">
      <c r="I8" s="1">
        <v>4</v>
      </c>
      <c r="J8" s="39">
        <v>1</v>
      </c>
      <c r="K8" s="15">
        <v>5131</v>
      </c>
      <c r="L8" s="15">
        <v>7272.33115</v>
      </c>
      <c r="M8" s="15">
        <v>3306</v>
      </c>
      <c r="N8" s="15">
        <v>91</v>
      </c>
      <c r="O8" s="32">
        <v>1652</v>
      </c>
      <c r="W8" s="2"/>
      <c r="AC8"/>
      <c r="AD8" s="2"/>
    </row>
    <row r="9" spans="2:31" ht="13.2" x14ac:dyDescent="0.25">
      <c r="I9" s="1">
        <v>5</v>
      </c>
      <c r="J9" s="39">
        <v>1</v>
      </c>
      <c r="K9" s="15">
        <v>4559</v>
      </c>
      <c r="L9" s="15">
        <v>6625.19974</v>
      </c>
      <c r="M9" s="15">
        <v>2886</v>
      </c>
      <c r="N9" s="15">
        <v>74</v>
      </c>
      <c r="O9" s="32">
        <v>1434</v>
      </c>
      <c r="W9" s="2"/>
      <c r="AC9"/>
      <c r="AD9" s="2"/>
    </row>
    <row r="10" spans="2:31" ht="13.2" x14ac:dyDescent="0.25">
      <c r="I10" s="1">
        <v>6</v>
      </c>
      <c r="J10" s="39">
        <v>1</v>
      </c>
      <c r="K10" s="15">
        <v>3955</v>
      </c>
      <c r="L10" s="15">
        <v>5554.4882100000004</v>
      </c>
      <c r="M10" s="15">
        <v>2608</v>
      </c>
      <c r="N10" s="15">
        <v>61</v>
      </c>
      <c r="O10" s="32">
        <v>1171</v>
      </c>
      <c r="W10" s="2"/>
      <c r="AC10"/>
      <c r="AD10" s="2"/>
    </row>
    <row r="11" spans="2:31" ht="12.75" customHeight="1" x14ac:dyDescent="0.25">
      <c r="C11" s="60" t="s">
        <v>11</v>
      </c>
      <c r="D11" s="60"/>
      <c r="E11" s="60"/>
      <c r="F11" s="60"/>
      <c r="G11" s="60"/>
      <c r="H11" s="60"/>
      <c r="I11" s="1">
        <v>7</v>
      </c>
      <c r="J11" s="39">
        <v>1</v>
      </c>
      <c r="K11" s="15">
        <v>2544</v>
      </c>
      <c r="L11" s="15">
        <v>5026.6909999999998</v>
      </c>
      <c r="M11" s="15">
        <v>2262</v>
      </c>
      <c r="N11" s="15">
        <v>55</v>
      </c>
      <c r="O11" s="32">
        <v>1034</v>
      </c>
      <c r="W11" s="2"/>
      <c r="AC11"/>
      <c r="AD11" s="2"/>
    </row>
    <row r="12" spans="2:31" ht="13.2" x14ac:dyDescent="0.25">
      <c r="C12" s="60"/>
      <c r="D12" s="60"/>
      <c r="E12" s="60"/>
      <c r="F12" s="60"/>
      <c r="G12" s="60"/>
      <c r="H12" s="60"/>
      <c r="I12" s="1">
        <v>8</v>
      </c>
      <c r="J12" s="39">
        <v>1</v>
      </c>
      <c r="K12" s="15">
        <v>1907</v>
      </c>
      <c r="L12" s="15">
        <v>4571.1307100000004</v>
      </c>
      <c r="M12" s="15">
        <v>1999</v>
      </c>
      <c r="N12" s="15">
        <v>47</v>
      </c>
      <c r="O12" s="32">
        <v>762</v>
      </c>
      <c r="W12" s="2"/>
      <c r="AC12"/>
      <c r="AD12" s="2"/>
    </row>
    <row r="13" spans="2:31" ht="13.2" x14ac:dyDescent="0.25">
      <c r="C13" s="3"/>
      <c r="D13" s="61" t="s">
        <v>12</v>
      </c>
      <c r="E13" s="62"/>
      <c r="F13" s="62"/>
      <c r="G13" s="62"/>
      <c r="H13" s="62"/>
      <c r="I13" s="1">
        <v>9</v>
      </c>
      <c r="J13" s="39">
        <v>1</v>
      </c>
      <c r="K13" s="15">
        <v>1537</v>
      </c>
      <c r="L13" s="15">
        <v>4312.4352699999999</v>
      </c>
      <c r="M13" s="15">
        <v>1719</v>
      </c>
      <c r="N13" s="15">
        <v>43</v>
      </c>
      <c r="O13" s="32">
        <v>652</v>
      </c>
      <c r="W13" s="2"/>
      <c r="AC13"/>
      <c r="AD13" s="2"/>
    </row>
    <row r="14" spans="2:31" ht="12.75" customHeight="1" x14ac:dyDescent="0.25">
      <c r="C14" s="16"/>
      <c r="D14" s="46" t="s">
        <v>3</v>
      </c>
      <c r="E14" s="47" t="s">
        <v>4</v>
      </c>
      <c r="F14" s="47" t="s">
        <v>5</v>
      </c>
      <c r="G14" s="47" t="s">
        <v>6</v>
      </c>
      <c r="H14" s="48" t="s">
        <v>7</v>
      </c>
      <c r="I14" s="1">
        <v>10</v>
      </c>
      <c r="J14" s="39">
        <v>1</v>
      </c>
      <c r="K14" s="15">
        <v>1058</v>
      </c>
      <c r="L14" s="15">
        <v>3946.52495</v>
      </c>
      <c r="M14" s="15">
        <v>1545</v>
      </c>
      <c r="N14" s="15">
        <v>37</v>
      </c>
      <c r="O14" s="32">
        <v>453</v>
      </c>
      <c r="W14" s="2"/>
      <c r="AC14"/>
      <c r="AD14" s="2"/>
    </row>
    <row r="15" spans="2:31" ht="12.75" customHeight="1" x14ac:dyDescent="0.25">
      <c r="C15" s="53" t="s">
        <v>13</v>
      </c>
      <c r="D15" s="28">
        <f>MAX(0,K5:K35)</f>
        <v>14458</v>
      </c>
      <c r="E15" s="29">
        <f>MAX(0,L5:L35)</f>
        <v>16439.79882</v>
      </c>
      <c r="F15" s="29">
        <f>MAX(0,M5:M35)</f>
        <v>6724</v>
      </c>
      <c r="G15" s="29">
        <f>MAX(0,N5:N35)</f>
        <v>526</v>
      </c>
      <c r="H15" s="30">
        <f>MAX(0,O5:O35)</f>
        <v>7261</v>
      </c>
      <c r="I15" s="1">
        <v>11</v>
      </c>
      <c r="J15" s="39">
        <v>1</v>
      </c>
      <c r="K15" s="15">
        <v>833</v>
      </c>
      <c r="L15" s="15">
        <v>3862.8186099999998</v>
      </c>
      <c r="M15" s="15">
        <v>1453</v>
      </c>
      <c r="N15" s="15">
        <v>34</v>
      </c>
      <c r="O15" s="32">
        <v>306</v>
      </c>
      <c r="W15" s="6"/>
      <c r="AC15"/>
      <c r="AD15" s="2"/>
    </row>
    <row r="16" spans="2:31" ht="13.2" x14ac:dyDescent="0.25">
      <c r="C16" s="54">
        <v>0.95</v>
      </c>
      <c r="D16" s="31">
        <f>PERCENTILE(K5:K35, 0.95)</f>
        <v>7646.5</v>
      </c>
      <c r="E16" s="15">
        <f>PERCENTILE(L5:L35, 0.95)</f>
        <v>10277.621709999999</v>
      </c>
      <c r="F16" s="15">
        <f>PERCENTILE(M5:M35, 0.95)</f>
        <v>3839.5</v>
      </c>
      <c r="G16" s="15">
        <f>PERCENTILE(N5:N35, 0.95)</f>
        <v>118</v>
      </c>
      <c r="H16" s="32">
        <f>PERCENTILE(O5:O35, 0.95)</f>
        <v>2297.5</v>
      </c>
      <c r="I16" s="1">
        <v>12</v>
      </c>
      <c r="J16" s="39">
        <v>1</v>
      </c>
      <c r="K16" s="15">
        <v>385</v>
      </c>
      <c r="L16" s="15">
        <v>3663.6057999999998</v>
      </c>
      <c r="M16" s="15">
        <v>1312</v>
      </c>
      <c r="N16" s="15">
        <v>32</v>
      </c>
      <c r="O16" s="32">
        <v>236</v>
      </c>
      <c r="W16" s="6"/>
      <c r="AC16"/>
      <c r="AD16" s="2"/>
    </row>
    <row r="17" spans="3:30" ht="13.2" x14ac:dyDescent="0.25">
      <c r="C17" s="55">
        <v>0.75</v>
      </c>
      <c r="D17" s="31">
        <f>PERCENTILE(K5:K35, 0.75)</f>
        <v>1722</v>
      </c>
      <c r="E17" s="15">
        <f>PERCENTILE(L5:L35, 0.75)</f>
        <v>4441.7829899999997</v>
      </c>
      <c r="F17" s="15">
        <f>PERCENTILE(M5:M35, 0.75)</f>
        <v>1859</v>
      </c>
      <c r="G17" s="15">
        <f>PERCENTILE(N5:N35, 0.75)</f>
        <v>45</v>
      </c>
      <c r="H17" s="32">
        <f>PERCENTILE(O5:O35, 0.75)</f>
        <v>707</v>
      </c>
      <c r="I17" s="1">
        <v>13</v>
      </c>
      <c r="J17" s="39">
        <v>1</v>
      </c>
      <c r="K17" s="15">
        <v>-21</v>
      </c>
      <c r="L17" s="15">
        <v>3518.9809300000002</v>
      </c>
      <c r="M17" s="15">
        <v>1239</v>
      </c>
      <c r="N17" s="15">
        <v>29</v>
      </c>
      <c r="O17" s="32">
        <v>111</v>
      </c>
      <c r="W17" s="2"/>
      <c r="AC17"/>
      <c r="AD17" s="2"/>
    </row>
    <row r="18" spans="3:30" ht="13.2" x14ac:dyDescent="0.25">
      <c r="C18" s="55">
        <v>0.5</v>
      </c>
      <c r="D18" s="31">
        <f>PERCENTILE(K5:K35, 0.5)</f>
        <v>-2237</v>
      </c>
      <c r="E18" s="15">
        <f t="shared" ref="E18:H18" si="0">PERCENTILE(L5:L35, 0.5)</f>
        <v>2963.6728400000002</v>
      </c>
      <c r="F18" s="15">
        <f t="shared" si="0"/>
        <v>824</v>
      </c>
      <c r="G18" s="15">
        <f t="shared" si="0"/>
        <v>-15</v>
      </c>
      <c r="H18" s="32">
        <f t="shared" si="0"/>
        <v>-161</v>
      </c>
      <c r="I18" s="1">
        <v>14</v>
      </c>
      <c r="J18" s="39">
        <v>1</v>
      </c>
      <c r="K18" s="15">
        <v>-1128</v>
      </c>
      <c r="L18" s="15">
        <v>3392.5886399999999</v>
      </c>
      <c r="M18" s="15">
        <v>1053</v>
      </c>
      <c r="N18" s="15">
        <v>25</v>
      </c>
      <c r="O18" s="32">
        <v>45</v>
      </c>
      <c r="W18" s="2"/>
      <c r="AC18"/>
      <c r="AD18" s="2"/>
    </row>
    <row r="19" spans="3:30" ht="13.2" x14ac:dyDescent="0.25">
      <c r="C19" s="55">
        <v>0.25</v>
      </c>
      <c r="D19" s="31">
        <f>PERCENTILE(K5:K35, 0.25)</f>
        <v>-6835</v>
      </c>
      <c r="E19" s="15">
        <f t="shared" ref="E19:H19" si="1">PERCENTILE(L5:L35, 0.25)</f>
        <v>1811.4736149999999</v>
      </c>
      <c r="F19" s="15">
        <f t="shared" si="1"/>
        <v>-514.5</v>
      </c>
      <c r="G19" s="15">
        <f t="shared" si="1"/>
        <v>-449.5</v>
      </c>
      <c r="H19" s="32">
        <f t="shared" si="1"/>
        <v>-1161.5</v>
      </c>
      <c r="I19" s="1">
        <v>15</v>
      </c>
      <c r="J19" s="39">
        <v>1</v>
      </c>
      <c r="K19" s="15">
        <v>-1595</v>
      </c>
      <c r="L19" s="15">
        <v>3272.0143400000002</v>
      </c>
      <c r="M19" s="15">
        <v>939</v>
      </c>
      <c r="N19" s="15">
        <v>3</v>
      </c>
      <c r="O19" s="32">
        <v>-48</v>
      </c>
      <c r="P19" s="3"/>
      <c r="W19" s="2"/>
      <c r="AC19"/>
      <c r="AD19" s="2"/>
    </row>
    <row r="20" spans="3:30" ht="13.2" x14ac:dyDescent="0.25">
      <c r="C20" s="54">
        <v>0.05</v>
      </c>
      <c r="D20" s="31">
        <f>PERCENTILE(K5:K35, 0.05)</f>
        <v>-11617</v>
      </c>
      <c r="E20" s="15">
        <f t="shared" ref="E20:H20" si="2">PERCENTILE(L5:L35, 0.05)</f>
        <v>1139.1957950000001</v>
      </c>
      <c r="F20" s="15">
        <f t="shared" si="2"/>
        <v>-2287</v>
      </c>
      <c r="G20" s="15">
        <f t="shared" si="2"/>
        <v>-2050.5</v>
      </c>
      <c r="H20" s="32">
        <f t="shared" si="2"/>
        <v>-3101.5</v>
      </c>
      <c r="I20" s="1">
        <v>16</v>
      </c>
      <c r="J20" s="39">
        <v>1</v>
      </c>
      <c r="K20" s="15">
        <v>-2237</v>
      </c>
      <c r="L20" s="15">
        <v>2963.6728400000002</v>
      </c>
      <c r="M20" s="15">
        <v>824</v>
      </c>
      <c r="N20" s="15">
        <v>-15</v>
      </c>
      <c r="O20" s="32">
        <v>-161</v>
      </c>
      <c r="P20" s="3"/>
      <c r="W20" s="2"/>
      <c r="AC20"/>
      <c r="AD20" s="2"/>
    </row>
    <row r="21" spans="3:30" ht="13.2" x14ac:dyDescent="0.25">
      <c r="C21" s="59" t="s">
        <v>14</v>
      </c>
      <c r="D21" s="31">
        <f>MIN(0,K5:K35)</f>
        <v>-26005</v>
      </c>
      <c r="E21" s="15">
        <f>MIN(0,L5:L35)</f>
        <v>0</v>
      </c>
      <c r="F21" s="15">
        <f>MIN(0,M5:M35)</f>
        <v>-4684</v>
      </c>
      <c r="G21" s="15">
        <f>MIN(0,N5:N35)</f>
        <v>-6079</v>
      </c>
      <c r="H21" s="32">
        <f>MIN(0,O5:O35)</f>
        <v>-7177</v>
      </c>
      <c r="I21" s="1">
        <v>17</v>
      </c>
      <c r="J21" s="39">
        <v>1</v>
      </c>
      <c r="K21" s="15">
        <v>-3069</v>
      </c>
      <c r="L21" s="15">
        <v>2779.0869200000002</v>
      </c>
      <c r="M21" s="15">
        <v>589</v>
      </c>
      <c r="N21" s="15">
        <v>-45</v>
      </c>
      <c r="O21" s="32">
        <v>-224</v>
      </c>
      <c r="P21" s="3"/>
      <c r="W21" s="2"/>
      <c r="AC21"/>
      <c r="AD21" s="2"/>
    </row>
    <row r="22" spans="3:30" ht="13.2" x14ac:dyDescent="0.25">
      <c r="C22" s="57" t="s">
        <v>15</v>
      </c>
      <c r="D22" s="28">
        <f>AVERAGE(K5:K35)</f>
        <v>-2589.0967741935483</v>
      </c>
      <c r="E22" s="29">
        <f>AVERAGE(L5:L35)</f>
        <v>3931.1656251612908</v>
      </c>
      <c r="F22" s="29">
        <f>AVERAGE(M5:M35)</f>
        <v>730.90322580645159</v>
      </c>
      <c r="G22" s="29">
        <f>AVERAGE(N5:N35)</f>
        <v>-497.74193548387098</v>
      </c>
      <c r="H22" s="30">
        <f>AVERAGE(O5:O35)</f>
        <v>-193.96774193548387</v>
      </c>
      <c r="I22" s="1">
        <v>18</v>
      </c>
      <c r="J22" s="39">
        <v>1</v>
      </c>
      <c r="K22" s="15">
        <v>-3437</v>
      </c>
      <c r="L22" s="15">
        <v>2584.5990999999999</v>
      </c>
      <c r="M22" s="15">
        <v>459</v>
      </c>
      <c r="N22" s="15">
        <v>-103</v>
      </c>
      <c r="O22" s="32">
        <v>-351</v>
      </c>
      <c r="P22" s="3"/>
      <c r="W22" s="2"/>
    </row>
    <row r="23" spans="3:30" ht="13.2" x14ac:dyDescent="0.25">
      <c r="C23" s="21" t="s">
        <v>16</v>
      </c>
      <c r="D23" s="31">
        <f>STDEV(K5:K35)</f>
        <v>7592.0939419672559</v>
      </c>
      <c r="E23" s="15">
        <f>STDEV(L5:L35)</f>
        <v>3372.736101070202</v>
      </c>
      <c r="F23" s="15">
        <f>STDEV(M5:M35)</f>
        <v>2215.3758199583012</v>
      </c>
      <c r="G23" s="15">
        <f>STDEV(N5:N35)</f>
        <v>1216.2177153712223</v>
      </c>
      <c r="H23" s="32">
        <f>STDEV(O5:O35)</f>
        <v>2301.3685129196638</v>
      </c>
      <c r="I23" s="1">
        <v>19</v>
      </c>
      <c r="J23" s="39">
        <v>1</v>
      </c>
      <c r="K23" s="15">
        <v>-4092</v>
      </c>
      <c r="L23" s="15">
        <v>2492.64741</v>
      </c>
      <c r="M23" s="15">
        <v>19</v>
      </c>
      <c r="N23" s="15">
        <v>-154</v>
      </c>
      <c r="O23" s="32">
        <v>-405</v>
      </c>
      <c r="P23" s="3"/>
      <c r="Q23" s="41"/>
      <c r="R23" s="3"/>
      <c r="S23" s="3"/>
      <c r="T23" s="3"/>
      <c r="U23" s="3"/>
      <c r="W23" s="2"/>
      <c r="X23" s="12"/>
      <c r="Y23" s="12"/>
      <c r="Z23" s="12"/>
      <c r="AA23" s="13"/>
    </row>
    <row r="24" spans="3:30" ht="12.75" customHeight="1" x14ac:dyDescent="0.2">
      <c r="C24" s="22" t="s">
        <v>17</v>
      </c>
      <c r="D24" s="49">
        <f>COUNTIF(K$5:K$35,"&gt;=0")/COUNTA(K$5:K$35)</f>
        <v>0.38709677419354838</v>
      </c>
      <c r="E24" s="42">
        <f t="shared" ref="E24:G24" si="3">COUNTIF(L$5:L$35,"&gt;=0")/COUNTA(L$5:L$35)</f>
        <v>1</v>
      </c>
      <c r="F24" s="42">
        <f t="shared" si="3"/>
        <v>0.61290322580645162</v>
      </c>
      <c r="G24" s="42">
        <f t="shared" si="3"/>
        <v>0.4838709677419355</v>
      </c>
      <c r="H24" s="43">
        <f>COUNTIF(O$5:O$35,"&gt;=0")/COUNTA(O$5:O$35)</f>
        <v>0.45161290322580644</v>
      </c>
      <c r="I24" s="1">
        <v>20</v>
      </c>
      <c r="J24" s="39">
        <v>1</v>
      </c>
      <c r="K24" s="15">
        <v>-4830</v>
      </c>
      <c r="L24" s="15">
        <v>2378.0261999999998</v>
      </c>
      <c r="M24" s="15">
        <v>-115</v>
      </c>
      <c r="N24" s="15">
        <v>-189</v>
      </c>
      <c r="O24" s="32">
        <v>-470</v>
      </c>
      <c r="P24" s="3"/>
      <c r="Q24" s="60" t="s">
        <v>18</v>
      </c>
      <c r="R24" s="60"/>
      <c r="S24" s="60"/>
      <c r="T24" s="60"/>
      <c r="U24" s="60"/>
      <c r="V24" s="60"/>
      <c r="W24" s="60"/>
      <c r="X24" s="12"/>
      <c r="Y24" s="12"/>
      <c r="Z24" s="12"/>
      <c r="AA24" s="13"/>
    </row>
    <row r="25" spans="3:30" ht="12.75" customHeight="1" x14ac:dyDescent="0.2">
      <c r="C25" s="23" t="s">
        <v>19</v>
      </c>
      <c r="D25" s="50">
        <f>1-D24</f>
        <v>0.61290322580645162</v>
      </c>
      <c r="E25" s="44">
        <f>1-E24</f>
        <v>0</v>
      </c>
      <c r="F25" s="44">
        <f>1-F24</f>
        <v>0.38709677419354838</v>
      </c>
      <c r="G25" s="44">
        <f>1-G24</f>
        <v>0.5161290322580645</v>
      </c>
      <c r="H25" s="45">
        <f>1-H24</f>
        <v>0.54838709677419351</v>
      </c>
      <c r="I25" s="1">
        <v>21</v>
      </c>
      <c r="J25" s="39">
        <v>1</v>
      </c>
      <c r="K25" s="15">
        <v>-5233</v>
      </c>
      <c r="L25" s="15">
        <v>2210.1964600000001</v>
      </c>
      <c r="M25" s="15">
        <v>-258</v>
      </c>
      <c r="N25" s="15">
        <v>-276</v>
      </c>
      <c r="O25" s="32">
        <v>-629</v>
      </c>
      <c r="P25" s="3"/>
      <c r="Q25" s="60"/>
      <c r="R25" s="60"/>
      <c r="S25" s="60"/>
      <c r="T25" s="60"/>
      <c r="U25" s="60"/>
      <c r="V25" s="60"/>
      <c r="W25" s="60"/>
      <c r="X25" s="12"/>
      <c r="Y25" s="12"/>
      <c r="Z25" s="12"/>
      <c r="AA25" s="13"/>
    </row>
    <row r="26" spans="3:30" ht="13.2" x14ac:dyDescent="0.25">
      <c r="C26" s="51" t="s">
        <v>20</v>
      </c>
      <c r="D26" s="52">
        <f>MEDIAN(K5:K35)</f>
        <v>-2237</v>
      </c>
      <c r="E26" s="52">
        <f>MEDIAN(L5:L35)</f>
        <v>2963.6728400000002</v>
      </c>
      <c r="F26" s="52">
        <f>MEDIAN(M5:M35)</f>
        <v>824</v>
      </c>
      <c r="G26" s="52">
        <f>MEDIAN(N5:N35)</f>
        <v>-15</v>
      </c>
      <c r="H26" s="52">
        <f>MEDIAN(O5:O35)</f>
        <v>-161</v>
      </c>
      <c r="I26" s="1">
        <v>22</v>
      </c>
      <c r="J26" s="39">
        <v>1</v>
      </c>
      <c r="K26" s="15">
        <v>-5921</v>
      </c>
      <c r="L26" s="15">
        <v>1982.1816799999999</v>
      </c>
      <c r="M26" s="15">
        <v>-365</v>
      </c>
      <c r="N26" s="15">
        <v>-322</v>
      </c>
      <c r="O26" s="32">
        <v>-820</v>
      </c>
      <c r="P26" s="3"/>
      <c r="Q26" s="3"/>
      <c r="R26" s="3"/>
      <c r="S26" s="3"/>
      <c r="T26" s="3"/>
      <c r="U26" s="3"/>
      <c r="V26" s="2"/>
      <c r="W26" s="2"/>
      <c r="X26" s="12"/>
      <c r="Y26" s="12"/>
      <c r="Z26" s="12"/>
      <c r="AA26" s="13"/>
    </row>
    <row r="27" spans="3:30" x14ac:dyDescent="0.2">
      <c r="I27" s="1">
        <v>23</v>
      </c>
      <c r="J27" s="39">
        <v>1</v>
      </c>
      <c r="K27" s="15">
        <v>-6447</v>
      </c>
      <c r="L27" s="15">
        <v>1874.3989200000001</v>
      </c>
      <c r="M27" s="15">
        <v>-455</v>
      </c>
      <c r="N27" s="15">
        <v>-395</v>
      </c>
      <c r="O27" s="32">
        <v>-1084</v>
      </c>
      <c r="P27" s="3"/>
      <c r="Q27" s="3"/>
      <c r="R27" s="3"/>
      <c r="S27" s="3"/>
      <c r="T27" s="3"/>
      <c r="U27" s="3"/>
      <c r="V27" s="2"/>
      <c r="W27" s="2"/>
      <c r="X27" s="12"/>
      <c r="Y27" s="12"/>
      <c r="Z27" s="12"/>
      <c r="AA27" s="13"/>
    </row>
    <row r="28" spans="3:30" x14ac:dyDescent="0.2">
      <c r="I28" s="1">
        <v>24</v>
      </c>
      <c r="J28" s="39">
        <v>1</v>
      </c>
      <c r="K28" s="15">
        <v>-7223</v>
      </c>
      <c r="L28" s="15">
        <v>1748.5483099999999</v>
      </c>
      <c r="M28" s="15">
        <v>-574</v>
      </c>
      <c r="N28" s="15">
        <v>-504</v>
      </c>
      <c r="O28" s="32">
        <v>-1239</v>
      </c>
      <c r="P28" s="3"/>
      <c r="X28" s="12"/>
      <c r="Y28" s="12"/>
      <c r="Z28" s="12"/>
      <c r="AA28" s="13"/>
    </row>
    <row r="29" spans="3:30" x14ac:dyDescent="0.2">
      <c r="I29" s="1">
        <v>25</v>
      </c>
      <c r="J29" s="39">
        <v>1</v>
      </c>
      <c r="K29" s="15">
        <v>-7818</v>
      </c>
      <c r="L29" s="15">
        <v>1646.44787</v>
      </c>
      <c r="M29" s="15">
        <v>-835</v>
      </c>
      <c r="N29" s="15">
        <v>-686</v>
      </c>
      <c r="O29" s="32">
        <v>-1312</v>
      </c>
      <c r="P29" s="3"/>
      <c r="Q29" s="3"/>
      <c r="R29" s="3"/>
      <c r="S29" s="3"/>
      <c r="T29" s="3"/>
      <c r="U29" s="3"/>
      <c r="V29" s="2"/>
      <c r="W29" s="2"/>
      <c r="X29" s="12"/>
      <c r="Y29" s="12"/>
      <c r="Z29" s="12"/>
      <c r="AA29" s="13"/>
    </row>
    <row r="30" spans="3:30" x14ac:dyDescent="0.2">
      <c r="I30" s="1">
        <v>26</v>
      </c>
      <c r="J30" s="39">
        <v>1</v>
      </c>
      <c r="K30" s="15">
        <v>-8998</v>
      </c>
      <c r="L30" s="15">
        <v>1602.23398</v>
      </c>
      <c r="M30" s="15">
        <v>-1015</v>
      </c>
      <c r="N30" s="15">
        <v>-962</v>
      </c>
      <c r="O30" s="32">
        <v>-1485</v>
      </c>
      <c r="P30" s="3"/>
      <c r="Q30" s="3"/>
      <c r="R30" s="3"/>
      <c r="S30" s="3"/>
      <c r="T30" s="3"/>
      <c r="U30" s="3"/>
      <c r="V30" s="2"/>
      <c r="W30" s="2"/>
      <c r="X30" s="12"/>
      <c r="Y30" s="12"/>
      <c r="Z30" s="12"/>
      <c r="AA30" s="13"/>
    </row>
    <row r="31" spans="3:30" x14ac:dyDescent="0.2">
      <c r="I31" s="1">
        <v>27</v>
      </c>
      <c r="J31" s="39">
        <v>1</v>
      </c>
      <c r="K31" s="15">
        <v>-10016</v>
      </c>
      <c r="L31" s="15">
        <v>1489.7579800000001</v>
      </c>
      <c r="M31" s="15">
        <v>-1313</v>
      </c>
      <c r="N31" s="15">
        <v>-1226</v>
      </c>
      <c r="O31" s="32">
        <v>-1832</v>
      </c>
      <c r="P31" s="3"/>
      <c r="Q31" s="3"/>
      <c r="R31" s="3"/>
      <c r="S31" s="3"/>
      <c r="T31" s="3"/>
      <c r="U31" s="3"/>
      <c r="V31" s="2"/>
      <c r="W31" s="2"/>
      <c r="X31" s="12"/>
      <c r="Y31" s="12"/>
      <c r="Z31" s="12"/>
      <c r="AA31" s="13"/>
    </row>
    <row r="32" spans="3:30" x14ac:dyDescent="0.2">
      <c r="I32" s="1">
        <v>28</v>
      </c>
      <c r="J32" s="39">
        <v>1</v>
      </c>
      <c r="K32" s="15">
        <v>-10618</v>
      </c>
      <c r="L32" s="15">
        <v>1305.00469</v>
      </c>
      <c r="M32" s="15">
        <v>-1769</v>
      </c>
      <c r="N32" s="15">
        <v>-1666</v>
      </c>
      <c r="O32" s="32">
        <v>-2285</v>
      </c>
      <c r="P32" s="3"/>
      <c r="Q32" s="3"/>
      <c r="R32" s="3"/>
      <c r="S32" s="3"/>
      <c r="T32" s="3"/>
      <c r="U32" s="3"/>
      <c r="V32" s="2"/>
      <c r="W32" s="2"/>
      <c r="X32" s="12"/>
      <c r="Y32" s="12"/>
      <c r="Z32" s="12"/>
      <c r="AA32" s="13"/>
    </row>
    <row r="33" spans="9:30" x14ac:dyDescent="0.2">
      <c r="I33" s="1">
        <v>29</v>
      </c>
      <c r="J33" s="39">
        <v>1</v>
      </c>
      <c r="K33" s="15">
        <v>-11050</v>
      </c>
      <c r="L33" s="15">
        <v>1200.6023600000001</v>
      </c>
      <c r="M33" s="15">
        <v>-2024</v>
      </c>
      <c r="N33" s="15">
        <v>-1949</v>
      </c>
      <c r="O33" s="32">
        <v>-2704</v>
      </c>
      <c r="P33" s="3"/>
      <c r="Q33" s="3"/>
      <c r="R33" s="3"/>
      <c r="S33" s="3"/>
      <c r="T33" s="3"/>
      <c r="U33" s="3"/>
      <c r="V33" s="2"/>
      <c r="W33" s="2"/>
      <c r="X33" s="12"/>
      <c r="Y33" s="12"/>
      <c r="Z33" s="12"/>
      <c r="AA33" s="13"/>
    </row>
    <row r="34" spans="9:30" ht="13.2" x14ac:dyDescent="0.25">
      <c r="I34" s="1">
        <v>30</v>
      </c>
      <c r="J34" s="39">
        <v>1</v>
      </c>
      <c r="K34" s="15">
        <v>-12184</v>
      </c>
      <c r="L34" s="15">
        <v>1077.7892300000001</v>
      </c>
      <c r="M34" s="15">
        <v>-2550</v>
      </c>
      <c r="N34" s="15">
        <v>-2152</v>
      </c>
      <c r="O34" s="32">
        <v>-3499</v>
      </c>
      <c r="P34" s="3"/>
      <c r="Q34" s="3"/>
      <c r="R34" s="3"/>
      <c r="S34" s="3"/>
      <c r="T34" s="3"/>
      <c r="U34" s="3"/>
      <c r="V34" s="2"/>
      <c r="W34" s="2"/>
      <c r="X34" s="12"/>
      <c r="Y34" s="12"/>
      <c r="Z34" s="12"/>
      <c r="AA34" s="13"/>
      <c r="AC34"/>
      <c r="AD34" s="2"/>
    </row>
    <row r="35" spans="9:30" ht="13.2" x14ac:dyDescent="0.25">
      <c r="I35" s="1">
        <v>31</v>
      </c>
      <c r="J35" s="40">
        <v>1</v>
      </c>
      <c r="K35" s="20">
        <v>-26005</v>
      </c>
      <c r="L35" s="20">
        <v>517.08884</v>
      </c>
      <c r="M35" s="20">
        <v>-4684</v>
      </c>
      <c r="N35" s="20">
        <v>-6079</v>
      </c>
      <c r="O35" s="34">
        <v>-7177</v>
      </c>
      <c r="P35" s="3"/>
      <c r="Q35" s="3"/>
      <c r="R35" s="3"/>
      <c r="S35" s="3"/>
      <c r="T35" s="3"/>
      <c r="U35" s="3"/>
      <c r="V35" s="2"/>
      <c r="W35" s="2"/>
      <c r="X35" s="12"/>
      <c r="Y35" s="12"/>
      <c r="Z35" s="12"/>
      <c r="AA35" s="13"/>
      <c r="AC35"/>
      <c r="AD35" s="2"/>
    </row>
    <row r="36" spans="9:30" ht="13.2" x14ac:dyDescent="0.25">
      <c r="I36" s="5"/>
      <c r="P36" s="5"/>
      <c r="Q36" s="5"/>
      <c r="R36" s="5"/>
      <c r="S36" s="5"/>
      <c r="T36" s="5"/>
      <c r="U36" s="5"/>
      <c r="V36" s="2"/>
      <c r="W36" s="2"/>
      <c r="X36" s="12"/>
      <c r="Y36" s="12"/>
      <c r="Z36" s="12"/>
      <c r="AA36" s="13"/>
      <c r="AC36"/>
      <c r="AD36" s="2"/>
    </row>
    <row r="37" spans="9:30" ht="13.2" x14ac:dyDescent="0.25">
      <c r="I37" s="5"/>
      <c r="P37" s="5"/>
      <c r="Q37" s="5"/>
      <c r="R37" s="5"/>
      <c r="S37" s="5"/>
      <c r="T37" s="5"/>
      <c r="U37" s="5"/>
      <c r="V37" s="2"/>
      <c r="W37" s="2"/>
      <c r="X37" s="12"/>
      <c r="Y37" s="12"/>
      <c r="Z37" s="12"/>
      <c r="AA37" s="13"/>
      <c r="AC37"/>
      <c r="AD37" s="2"/>
    </row>
    <row r="38" spans="9:30" ht="13.2" x14ac:dyDescent="0.25">
      <c r="I38" s="2"/>
      <c r="P38" s="2"/>
      <c r="Q38" s="2"/>
      <c r="R38" s="2"/>
      <c r="S38" s="2"/>
      <c r="T38" s="2"/>
      <c r="U38" s="2"/>
      <c r="V38" s="2"/>
      <c r="W38" s="2"/>
      <c r="X38" s="12"/>
      <c r="Y38" s="12"/>
      <c r="Z38" s="12"/>
      <c r="AA38" s="13"/>
      <c r="AC38"/>
      <c r="AD38" s="2"/>
    </row>
    <row r="39" spans="9:30" ht="13.2" x14ac:dyDescent="0.25">
      <c r="I39" s="7"/>
      <c r="P39" s="7"/>
      <c r="Q39" s="7"/>
      <c r="R39" s="7"/>
      <c r="S39" s="7"/>
      <c r="T39" s="7"/>
      <c r="U39" s="7"/>
      <c r="V39" s="2"/>
      <c r="W39" s="2"/>
      <c r="X39" s="12"/>
      <c r="Y39" s="12"/>
      <c r="Z39" s="12"/>
      <c r="AA39" s="13"/>
      <c r="AC39"/>
      <c r="AD39" s="2"/>
    </row>
    <row r="40" spans="9:30" ht="13.2" x14ac:dyDescent="0.25">
      <c r="I40" s="8"/>
      <c r="P40" s="8"/>
      <c r="Q40" s="8"/>
      <c r="R40" s="8"/>
      <c r="S40" s="8"/>
      <c r="T40" s="8"/>
      <c r="U40" s="8"/>
      <c r="V40" s="2"/>
      <c r="W40" s="2"/>
      <c r="X40" s="12"/>
      <c r="Y40" s="12"/>
      <c r="Z40" s="12"/>
      <c r="AA40" s="13"/>
      <c r="AC40"/>
      <c r="AD40" s="2"/>
    </row>
    <row r="41" spans="9:30" ht="13.2" x14ac:dyDescent="0.25">
      <c r="I41" s="8"/>
      <c r="P41" s="8"/>
      <c r="Q41" s="8"/>
      <c r="R41" s="8"/>
      <c r="S41" s="8"/>
      <c r="T41" s="8"/>
      <c r="U41" s="8"/>
      <c r="V41" s="2"/>
      <c r="W41" s="2"/>
      <c r="X41" s="12"/>
      <c r="Y41" s="12"/>
      <c r="Z41" s="12"/>
      <c r="AA41" s="13"/>
      <c r="AC41"/>
      <c r="AD41" s="2"/>
    </row>
    <row r="42" spans="9:30" ht="13.2" x14ac:dyDescent="0.25">
      <c r="I42" s="8"/>
      <c r="P42" s="8"/>
      <c r="Q42" s="8"/>
      <c r="R42" s="8"/>
      <c r="S42" s="8"/>
      <c r="T42" s="8"/>
      <c r="U42" s="8"/>
      <c r="V42" s="2"/>
      <c r="W42" s="2"/>
      <c r="X42" s="12"/>
      <c r="Y42" s="12"/>
      <c r="Z42" s="12"/>
      <c r="AA42" s="13"/>
      <c r="AC42"/>
      <c r="AD42" s="2"/>
    </row>
    <row r="43" spans="9:30" ht="13.2" x14ac:dyDescent="0.25">
      <c r="I43" s="8"/>
      <c r="P43" s="8"/>
      <c r="Q43" s="8"/>
      <c r="R43" s="8"/>
      <c r="S43" s="8"/>
      <c r="T43" s="8"/>
      <c r="U43" s="8"/>
      <c r="V43" s="2"/>
      <c r="W43" s="2"/>
      <c r="X43" s="12"/>
      <c r="Y43" s="12"/>
      <c r="Z43" s="12"/>
      <c r="AA43" s="13"/>
      <c r="AC43"/>
      <c r="AD43" s="2"/>
    </row>
    <row r="44" spans="9:30" ht="13.2" x14ac:dyDescent="0.25">
      <c r="I44" s="8"/>
      <c r="P44" s="8"/>
      <c r="Q44" s="8"/>
      <c r="R44" s="8"/>
      <c r="S44" s="8"/>
      <c r="T44" s="8"/>
      <c r="U44" s="8"/>
      <c r="V44" s="2"/>
      <c r="W44" s="2"/>
      <c r="X44" s="12"/>
      <c r="Y44" s="12"/>
      <c r="Z44" s="12"/>
      <c r="AA44" s="13"/>
      <c r="AC44"/>
      <c r="AD44" s="2"/>
    </row>
    <row r="45" spans="9:30" ht="13.2" x14ac:dyDescent="0.25">
      <c r="I45" s="8"/>
      <c r="P45" s="8"/>
      <c r="Q45" s="8"/>
      <c r="R45" s="8"/>
      <c r="S45" s="8"/>
      <c r="T45" s="8"/>
      <c r="U45" s="8"/>
      <c r="V45" s="2"/>
      <c r="W45" s="2"/>
      <c r="X45" s="12"/>
      <c r="Y45" s="12"/>
      <c r="Z45" s="12"/>
      <c r="AA45" s="13"/>
      <c r="AC45"/>
      <c r="AD45" s="2"/>
    </row>
    <row r="46" spans="9:30" ht="13.2" x14ac:dyDescent="0.25">
      <c r="I46" s="8"/>
      <c r="P46" s="8"/>
      <c r="Q46" s="8"/>
      <c r="R46" s="8"/>
      <c r="S46" s="8"/>
      <c r="T46" s="8"/>
      <c r="U46" s="8"/>
      <c r="V46" s="2"/>
      <c r="W46" s="2"/>
      <c r="X46" s="12"/>
      <c r="Y46" s="12"/>
      <c r="Z46" s="12"/>
      <c r="AA46" s="13"/>
      <c r="AC46"/>
      <c r="AD46" s="2"/>
    </row>
    <row r="47" spans="9:30" ht="13.2" x14ac:dyDescent="0.25">
      <c r="I47" s="8"/>
      <c r="P47" s="8"/>
      <c r="Q47" s="8"/>
      <c r="R47" s="8"/>
      <c r="S47" s="8"/>
      <c r="T47" s="8"/>
      <c r="U47" s="8"/>
      <c r="V47" s="2"/>
      <c r="W47" s="2"/>
      <c r="X47" s="12"/>
      <c r="Y47" s="12"/>
      <c r="Z47" s="12"/>
      <c r="AA47" s="13"/>
      <c r="AC47"/>
      <c r="AD47" s="2"/>
    </row>
    <row r="48" spans="9:30" ht="13.2" x14ac:dyDescent="0.25">
      <c r="I48" s="8"/>
      <c r="P48" s="8"/>
      <c r="Q48" s="8"/>
      <c r="R48" s="8"/>
      <c r="S48" s="8"/>
      <c r="T48" s="8"/>
      <c r="U48" s="8"/>
      <c r="V48" s="2"/>
      <c r="W48" s="2"/>
      <c r="X48" s="12"/>
      <c r="Y48" s="12"/>
      <c r="Z48" s="12"/>
      <c r="AA48" s="13"/>
      <c r="AC48"/>
      <c r="AD48" s="2"/>
    </row>
    <row r="49" spans="9:30" ht="13.2" x14ac:dyDescent="0.25">
      <c r="I49" s="8"/>
      <c r="P49" s="8"/>
      <c r="Q49" s="8"/>
      <c r="R49" s="8"/>
      <c r="S49" s="8"/>
      <c r="T49" s="8"/>
      <c r="U49" s="8"/>
      <c r="V49" s="2"/>
      <c r="W49" s="2"/>
      <c r="X49" s="12"/>
      <c r="Y49" s="12"/>
      <c r="Z49" s="12"/>
      <c r="AA49" s="13"/>
      <c r="AC49"/>
      <c r="AD49" s="2"/>
    </row>
    <row r="50" spans="9:30" ht="13.2" x14ac:dyDescent="0.25">
      <c r="I50" s="8"/>
      <c r="P50" s="8"/>
      <c r="Q50" s="8"/>
      <c r="R50" s="8"/>
      <c r="S50" s="8"/>
      <c r="T50" s="8"/>
      <c r="U50" s="8"/>
      <c r="V50" s="2"/>
      <c r="W50" s="2"/>
      <c r="X50" s="12"/>
      <c r="Y50" s="12"/>
      <c r="Z50" s="12"/>
      <c r="AA50" s="13"/>
      <c r="AC50"/>
      <c r="AD50" s="2"/>
    </row>
    <row r="51" spans="9:30" ht="13.2" x14ac:dyDescent="0.25">
      <c r="I51" s="8"/>
      <c r="P51" s="8"/>
      <c r="Q51" s="8"/>
      <c r="R51" s="8"/>
      <c r="S51" s="8"/>
      <c r="T51" s="8"/>
      <c r="U51" s="8"/>
      <c r="V51" s="2"/>
      <c r="W51" s="2"/>
      <c r="X51" s="12"/>
      <c r="Y51" s="12"/>
      <c r="Z51" s="12"/>
      <c r="AA51" s="13"/>
      <c r="AC51"/>
      <c r="AD51" s="2"/>
    </row>
    <row r="52" spans="9:30" ht="13.2" x14ac:dyDescent="0.25">
      <c r="I52" s="9"/>
      <c r="P52" s="9"/>
      <c r="Q52" s="8"/>
      <c r="R52" s="8"/>
      <c r="S52" s="8"/>
      <c r="T52" s="8"/>
      <c r="U52" s="8"/>
      <c r="V52" s="2"/>
      <c r="W52" s="2"/>
      <c r="X52" s="12"/>
      <c r="Y52" s="12"/>
      <c r="Z52" s="12"/>
      <c r="AA52" s="13"/>
      <c r="AC52"/>
      <c r="AD52" s="2"/>
    </row>
    <row r="53" spans="9:30" ht="13.2" x14ac:dyDescent="0.25">
      <c r="I53" s="9"/>
      <c r="P53" s="9"/>
      <c r="Q53" s="8"/>
      <c r="R53" s="8"/>
      <c r="S53" s="8"/>
      <c r="T53" s="8"/>
      <c r="U53" s="8"/>
      <c r="V53" s="2"/>
      <c r="W53" s="2"/>
      <c r="X53" s="12"/>
      <c r="Y53" s="12"/>
      <c r="Z53" s="12"/>
      <c r="AA53" s="13"/>
      <c r="AC53"/>
      <c r="AD53" s="2"/>
    </row>
    <row r="54" spans="9:30" ht="13.2" x14ac:dyDescent="0.25">
      <c r="I54" s="9"/>
      <c r="P54" s="9"/>
      <c r="Q54" s="9"/>
      <c r="R54" s="9"/>
      <c r="S54" s="9"/>
      <c r="T54" s="9"/>
      <c r="U54" s="9"/>
      <c r="V54" s="2"/>
      <c r="W54" s="2"/>
      <c r="X54" s="12"/>
      <c r="Y54" s="12"/>
      <c r="Z54" s="12"/>
      <c r="AA54" s="13"/>
      <c r="AC54"/>
      <c r="AD54" s="2"/>
    </row>
    <row r="55" spans="9:30" ht="13.2" x14ac:dyDescent="0.25">
      <c r="I55" s="9"/>
      <c r="P55" s="9"/>
      <c r="Q55" s="9"/>
      <c r="R55" s="9"/>
      <c r="S55" s="9"/>
      <c r="T55" s="9"/>
      <c r="U55" s="9"/>
      <c r="V55" s="2"/>
      <c r="W55" s="2"/>
      <c r="X55" s="12"/>
      <c r="Y55" s="12"/>
      <c r="Z55" s="12"/>
      <c r="AA55" s="13"/>
      <c r="AC55"/>
      <c r="AD55" s="2"/>
    </row>
    <row r="56" spans="9:30" ht="13.2" x14ac:dyDescent="0.25">
      <c r="I56" s="8"/>
      <c r="P56" s="8"/>
      <c r="Q56" s="8"/>
      <c r="R56" s="8"/>
      <c r="S56" s="8"/>
      <c r="T56" s="8"/>
      <c r="U56" s="8"/>
      <c r="V56" s="2"/>
      <c r="W56" s="2"/>
      <c r="X56" s="12"/>
      <c r="Y56" s="12"/>
      <c r="Z56" s="12"/>
      <c r="AA56" s="13"/>
      <c r="AC56"/>
      <c r="AD56" s="2"/>
    </row>
    <row r="57" spans="9:30" ht="13.2" x14ac:dyDescent="0.25">
      <c r="I57" s="8"/>
      <c r="P57" s="8"/>
      <c r="Q57" s="8"/>
      <c r="R57" s="8"/>
      <c r="S57" s="8"/>
      <c r="T57" s="8"/>
      <c r="U57" s="8"/>
      <c r="V57" s="2"/>
      <c r="W57" s="2"/>
      <c r="X57" s="12"/>
      <c r="Y57" s="12"/>
      <c r="Z57" s="12"/>
      <c r="AA57" s="13"/>
      <c r="AC57"/>
      <c r="AD57" s="2"/>
    </row>
    <row r="58" spans="9:30" ht="13.2" x14ac:dyDescent="0.25">
      <c r="I58" s="8"/>
      <c r="P58" s="8"/>
      <c r="Q58" s="8"/>
      <c r="R58" s="8"/>
      <c r="S58" s="8"/>
      <c r="T58" s="8"/>
      <c r="U58" s="8"/>
      <c r="V58" s="2"/>
      <c r="W58" s="2"/>
      <c r="X58" s="12"/>
      <c r="Y58" s="12"/>
      <c r="Z58" s="12"/>
      <c r="AA58" s="13"/>
      <c r="AC58"/>
      <c r="AD58" s="2"/>
    </row>
    <row r="59" spans="9:30" ht="13.2" x14ac:dyDescent="0.25">
      <c r="I59" s="10"/>
      <c r="P59" s="10"/>
      <c r="Q59" s="10"/>
      <c r="R59" s="10"/>
      <c r="S59" s="10"/>
      <c r="T59" s="10"/>
      <c r="U59" s="10"/>
      <c r="V59" s="2"/>
      <c r="W59" s="2"/>
      <c r="X59" s="12"/>
      <c r="Y59" s="12"/>
      <c r="Z59" s="12"/>
      <c r="AA59" s="13"/>
      <c r="AC59"/>
      <c r="AD59" s="2"/>
    </row>
    <row r="60" spans="9:30" ht="13.2" x14ac:dyDescent="0.25">
      <c r="V60" s="2"/>
      <c r="W60" s="2"/>
      <c r="X60" s="12"/>
      <c r="Y60" s="12"/>
      <c r="Z60" s="12"/>
      <c r="AA60" s="13"/>
      <c r="AC60"/>
      <c r="AD60" s="2"/>
    </row>
    <row r="61" spans="9:30" ht="13.2" x14ac:dyDescent="0.25">
      <c r="V61" s="2"/>
      <c r="W61" s="2"/>
      <c r="X61" s="12"/>
      <c r="Y61" s="12"/>
      <c r="Z61" s="12"/>
      <c r="AA61" s="13"/>
      <c r="AC61"/>
      <c r="AD61" s="2"/>
    </row>
    <row r="62" spans="9:30" ht="13.2" x14ac:dyDescent="0.25">
      <c r="V62" s="2"/>
      <c r="W62" s="2"/>
      <c r="X62" s="12"/>
      <c r="Y62" s="12"/>
      <c r="Z62" s="12"/>
      <c r="AA62" s="13"/>
      <c r="AC62"/>
      <c r="AD62" s="2"/>
    </row>
    <row r="63" spans="9:30" ht="13.2" x14ac:dyDescent="0.25">
      <c r="V63" s="2"/>
      <c r="W63" s="2"/>
      <c r="X63" s="12"/>
      <c r="Y63" s="12"/>
      <c r="Z63" s="12"/>
      <c r="AA63" s="13"/>
      <c r="AC63"/>
      <c r="AD63" s="2"/>
    </row>
    <row r="64" spans="9:30" ht="13.2" x14ac:dyDescent="0.25">
      <c r="V64" s="2"/>
      <c r="W64" s="2"/>
      <c r="X64" s="12"/>
      <c r="Y64" s="12"/>
      <c r="Z64" s="12"/>
      <c r="AA64" s="13"/>
      <c r="AC64"/>
      <c r="AD64" s="2"/>
    </row>
    <row r="65" spans="22:30" ht="13.2" x14ac:dyDescent="0.25">
      <c r="V65" s="2"/>
      <c r="W65" s="2"/>
      <c r="X65" s="12"/>
      <c r="Y65" s="12"/>
      <c r="Z65" s="12"/>
      <c r="AA65" s="13"/>
      <c r="AC65"/>
      <c r="AD65" s="2"/>
    </row>
    <row r="66" spans="22:30" ht="13.2" x14ac:dyDescent="0.25">
      <c r="V66" s="2"/>
      <c r="W66" s="2"/>
      <c r="X66" s="12"/>
      <c r="Y66" s="12"/>
      <c r="Z66" s="12"/>
      <c r="AA66" s="13"/>
      <c r="AC66"/>
      <c r="AD66" s="2"/>
    </row>
    <row r="67" spans="22:30" ht="13.2" x14ac:dyDescent="0.25">
      <c r="V67" s="2"/>
      <c r="W67" s="2"/>
      <c r="X67" s="12"/>
      <c r="Y67" s="12"/>
      <c r="Z67" s="12"/>
      <c r="AA67" s="13"/>
      <c r="AC67"/>
      <c r="AD67" s="2"/>
    </row>
    <row r="68" spans="22:30" ht="13.2" x14ac:dyDescent="0.25">
      <c r="V68" s="2"/>
      <c r="W68" s="2"/>
      <c r="X68" s="12"/>
      <c r="Y68" s="12"/>
      <c r="Z68" s="12"/>
      <c r="AA68" s="13"/>
      <c r="AC68"/>
      <c r="AD68" s="2"/>
    </row>
    <row r="69" spans="22:30" ht="13.2" x14ac:dyDescent="0.25">
      <c r="V69" s="2"/>
      <c r="W69" s="2"/>
      <c r="X69" s="12"/>
      <c r="Y69" s="12"/>
      <c r="Z69" s="12"/>
      <c r="AA69" s="13"/>
      <c r="AC69"/>
      <c r="AD69" s="2"/>
    </row>
    <row r="70" spans="22:30" ht="13.2" x14ac:dyDescent="0.25">
      <c r="V70" s="2"/>
      <c r="W70" s="2"/>
      <c r="X70" s="12"/>
      <c r="Y70" s="12"/>
      <c r="Z70" s="12"/>
      <c r="AA70" s="13"/>
      <c r="AC70"/>
      <c r="AD70" s="2"/>
    </row>
    <row r="71" spans="22:30" ht="13.2" x14ac:dyDescent="0.25">
      <c r="V71" s="2"/>
      <c r="W71" s="2"/>
      <c r="X71" s="12"/>
      <c r="Y71" s="12"/>
      <c r="Z71" s="12"/>
      <c r="AA71" s="13"/>
      <c r="AC71"/>
      <c r="AD71" s="2"/>
    </row>
    <row r="72" spans="22:30" ht="13.2" x14ac:dyDescent="0.25">
      <c r="V72" s="2"/>
      <c r="W72" s="2"/>
      <c r="X72" s="12"/>
      <c r="Y72" s="12"/>
      <c r="Z72" s="12"/>
      <c r="AA72" s="13"/>
      <c r="AC72"/>
      <c r="AD72" s="2"/>
    </row>
    <row r="73" spans="22:30" ht="13.2" x14ac:dyDescent="0.25">
      <c r="V73" s="2"/>
      <c r="W73" s="2"/>
      <c r="X73" s="12"/>
      <c r="Y73" s="12"/>
      <c r="Z73" s="12"/>
      <c r="AA73" s="13"/>
      <c r="AC73"/>
      <c r="AD73" s="2"/>
    </row>
    <row r="74" spans="22:30" ht="13.2" x14ac:dyDescent="0.25">
      <c r="V74" s="2"/>
      <c r="W74" s="2"/>
      <c r="X74" s="12"/>
      <c r="Y74" s="12"/>
      <c r="Z74" s="12"/>
      <c r="AA74" s="13"/>
      <c r="AC74"/>
      <c r="AD74" s="2"/>
    </row>
    <row r="75" spans="22:30" ht="13.2" x14ac:dyDescent="0.25">
      <c r="V75" s="2"/>
      <c r="W75" s="2"/>
      <c r="X75" s="12"/>
      <c r="Y75" s="12"/>
      <c r="Z75" s="12"/>
      <c r="AA75" s="13"/>
      <c r="AC75"/>
      <c r="AD75" s="2"/>
    </row>
    <row r="76" spans="22:30" ht="13.2" x14ac:dyDescent="0.25">
      <c r="V76" s="2"/>
      <c r="W76" s="2"/>
      <c r="X76" s="12"/>
      <c r="Y76" s="12"/>
      <c r="Z76" s="12"/>
      <c r="AA76" s="13"/>
      <c r="AC76"/>
      <c r="AD76" s="2"/>
    </row>
    <row r="77" spans="22:30" ht="13.2" x14ac:dyDescent="0.25">
      <c r="V77" s="2"/>
      <c r="W77" s="2"/>
      <c r="X77" s="12"/>
      <c r="Y77" s="12"/>
      <c r="Z77" s="12"/>
      <c r="AA77" s="13"/>
      <c r="AC77"/>
      <c r="AD77" s="2"/>
    </row>
    <row r="78" spans="22:30" ht="13.2" x14ac:dyDescent="0.25">
      <c r="V78" s="2"/>
      <c r="W78" s="2"/>
      <c r="X78" s="12"/>
      <c r="Y78" s="12"/>
      <c r="Z78" s="12"/>
      <c r="AA78" s="13"/>
      <c r="AC78"/>
      <c r="AD78" s="2"/>
    </row>
    <row r="79" spans="22:30" ht="13.2" x14ac:dyDescent="0.25">
      <c r="V79" s="2"/>
      <c r="W79" s="2"/>
      <c r="X79" s="12"/>
      <c r="Y79" s="12"/>
      <c r="Z79" s="12"/>
      <c r="AA79" s="13"/>
      <c r="AC79"/>
      <c r="AD79" s="2"/>
    </row>
    <row r="80" spans="22:30" ht="13.2" x14ac:dyDescent="0.25">
      <c r="V80" s="2"/>
      <c r="W80" s="2"/>
      <c r="X80" s="12"/>
      <c r="Y80" s="12"/>
      <c r="Z80" s="12"/>
      <c r="AA80" s="13"/>
      <c r="AC80"/>
      <c r="AD80" s="2"/>
    </row>
    <row r="81" spans="9:30" ht="13.2" x14ac:dyDescent="0.25">
      <c r="V81" s="2"/>
      <c r="W81" s="2"/>
      <c r="X81" s="12"/>
      <c r="Y81" s="12"/>
      <c r="Z81" s="12"/>
      <c r="AA81" s="13"/>
      <c r="AC81"/>
      <c r="AD81" s="2"/>
    </row>
    <row r="82" spans="9:30" ht="13.2" x14ac:dyDescent="0.25">
      <c r="V82" s="2"/>
      <c r="W82" s="2"/>
      <c r="X82" s="12"/>
      <c r="Y82" s="12"/>
      <c r="Z82" s="12"/>
      <c r="AA82" s="13"/>
      <c r="AC82"/>
      <c r="AD82" s="2"/>
    </row>
    <row r="83" spans="9:30" ht="13.2" x14ac:dyDescent="0.25">
      <c r="V83" s="2"/>
      <c r="W83" s="2"/>
      <c r="X83" s="12"/>
      <c r="Y83" s="12"/>
      <c r="Z83" s="12"/>
      <c r="AA83" s="13"/>
      <c r="AC83"/>
      <c r="AD83" s="2"/>
    </row>
    <row r="84" spans="9:30" ht="13.2" x14ac:dyDescent="0.25">
      <c r="V84" s="2"/>
      <c r="W84" s="2"/>
      <c r="X84" s="12"/>
      <c r="Y84" s="12"/>
      <c r="Z84" s="12"/>
      <c r="AA84" s="13"/>
      <c r="AC84"/>
      <c r="AD84" s="2"/>
    </row>
    <row r="85" spans="9:30" ht="13.2" x14ac:dyDescent="0.25">
      <c r="V85" s="2"/>
      <c r="W85" s="2"/>
      <c r="X85" s="12"/>
      <c r="Y85" s="12"/>
      <c r="Z85" s="12"/>
      <c r="AA85" s="13"/>
      <c r="AC85"/>
      <c r="AD85" s="2"/>
    </row>
    <row r="86" spans="9:30" ht="13.2" x14ac:dyDescent="0.25">
      <c r="V86" s="2"/>
      <c r="W86" s="2"/>
      <c r="X86" s="12"/>
      <c r="Y86" s="12"/>
      <c r="Z86" s="12"/>
      <c r="AA86" s="13"/>
      <c r="AC86"/>
      <c r="AD86" s="2"/>
    </row>
    <row r="87" spans="9:30" ht="13.2" x14ac:dyDescent="0.25">
      <c r="V87" s="2"/>
      <c r="W87" s="2"/>
      <c r="X87" s="12"/>
      <c r="Y87" s="12"/>
      <c r="Z87" s="12"/>
      <c r="AA87" s="13"/>
      <c r="AC87"/>
      <c r="AD87" s="2"/>
    </row>
    <row r="88" spans="9:30" ht="13.2" x14ac:dyDescent="0.25">
      <c r="V88" s="2"/>
      <c r="W88" s="2"/>
      <c r="X88" s="12"/>
      <c r="Y88" s="12"/>
      <c r="Z88" s="12"/>
      <c r="AA88" s="13"/>
      <c r="AC88"/>
      <c r="AD88" s="2"/>
    </row>
    <row r="89" spans="9:30" ht="13.2" x14ac:dyDescent="0.25">
      <c r="V89" s="2"/>
      <c r="W89" s="2"/>
      <c r="X89" s="12"/>
      <c r="Y89" s="12"/>
      <c r="Z89" s="12"/>
      <c r="AA89" s="13"/>
      <c r="AC89"/>
      <c r="AD89" s="2"/>
    </row>
    <row r="90" spans="9:30" ht="13.2" x14ac:dyDescent="0.25">
      <c r="V90" s="2"/>
      <c r="W90" s="2"/>
      <c r="X90" s="12"/>
      <c r="Y90" s="12"/>
      <c r="Z90" s="12"/>
      <c r="AA90" s="13"/>
      <c r="AC90"/>
      <c r="AD90" s="2"/>
    </row>
    <row r="91" spans="9:30" ht="13.2" x14ac:dyDescent="0.25">
      <c r="V91" s="2"/>
      <c r="W91" s="2"/>
      <c r="X91" s="12"/>
      <c r="Y91" s="12"/>
      <c r="Z91" s="12"/>
      <c r="AA91" s="13"/>
      <c r="AC91"/>
      <c r="AD91" s="2"/>
    </row>
    <row r="92" spans="9:30" ht="13.2" x14ac:dyDescent="0.25">
      <c r="V92" s="2"/>
      <c r="W92" s="2"/>
      <c r="X92" s="12"/>
      <c r="Y92" s="12"/>
      <c r="Z92" s="12"/>
      <c r="AA92" s="13"/>
      <c r="AC92"/>
      <c r="AD92" s="2"/>
    </row>
    <row r="93" spans="9:30" ht="13.2" x14ac:dyDescent="0.25">
      <c r="I93" s="2"/>
      <c r="P93" s="2"/>
      <c r="Q93" s="2"/>
      <c r="R93" s="2"/>
      <c r="S93" s="2"/>
      <c r="T93" s="2"/>
      <c r="U93" s="2"/>
      <c r="V93" s="2"/>
      <c r="W93" s="2"/>
      <c r="X93" s="12"/>
      <c r="Y93" s="12"/>
      <c r="Z93" s="12"/>
      <c r="AA93" s="13"/>
      <c r="AC93"/>
      <c r="AD93" s="2"/>
    </row>
    <row r="94" spans="9:30" ht="13.2" x14ac:dyDescent="0.25">
      <c r="I94" s="2"/>
      <c r="P94" s="2"/>
      <c r="Q94" s="2"/>
      <c r="R94" s="2"/>
      <c r="S94" s="2"/>
      <c r="T94" s="2"/>
      <c r="U94" s="2"/>
      <c r="V94" s="2"/>
      <c r="W94" s="2"/>
      <c r="X94" s="12"/>
      <c r="Y94" s="12"/>
      <c r="Z94" s="12"/>
      <c r="AA94" s="13"/>
      <c r="AC94"/>
      <c r="AD94" s="2"/>
    </row>
    <row r="95" spans="9:30" x14ac:dyDescent="0.2">
      <c r="V95" s="2"/>
      <c r="W95" s="2"/>
      <c r="X95" s="12"/>
      <c r="Y95" s="12"/>
      <c r="Z95" s="12"/>
      <c r="AA95" s="13"/>
    </row>
  </sheetData>
  <mergeCells count="7">
    <mergeCell ref="C2:H2"/>
    <mergeCell ref="Q24:W25"/>
    <mergeCell ref="J3:O3"/>
    <mergeCell ref="Q3:V3"/>
    <mergeCell ref="D13:H13"/>
    <mergeCell ref="C11:H12"/>
    <mergeCell ref="C3:H3"/>
  </mergeCells>
  <phoneticPr fontId="3"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5"/>
  <sheetViews>
    <sheetView zoomScale="85" zoomScaleNormal="85" workbookViewId="0">
      <selection activeCell="H43" sqref="H43"/>
    </sheetView>
  </sheetViews>
  <sheetFormatPr defaultColWidth="9.21875" defaultRowHeight="11.4" x14ac:dyDescent="0.2"/>
  <cols>
    <col min="1" max="1" width="2.44140625" style="1" customWidth="1"/>
    <col min="2" max="2" width="2.5546875" style="1" customWidth="1"/>
    <col min="3" max="3" width="14.5546875" style="1" customWidth="1"/>
    <col min="4" max="4" width="10" style="1" bestFit="1" customWidth="1"/>
    <col min="5" max="5" width="10.77734375" style="1" bestFit="1" customWidth="1"/>
    <col min="6" max="6" width="10" style="1" bestFit="1" customWidth="1"/>
    <col min="7" max="8" width="10" style="1" customWidth="1"/>
    <col min="9" max="9" width="4.21875" style="1" customWidth="1"/>
    <col min="10" max="15" width="8.77734375" style="1" customWidth="1"/>
    <col min="16" max="16" width="2.5546875" style="1" customWidth="1"/>
    <col min="17" max="17" width="18.21875" style="1" customWidth="1"/>
    <col min="18" max="22" width="9.21875" style="1"/>
    <col min="23" max="23" width="3.5546875" style="1" customWidth="1"/>
    <col min="24" max="24" width="15.77734375" style="11" bestFit="1" customWidth="1"/>
    <col min="25" max="26" width="6.5546875" style="11" bestFit="1" customWidth="1"/>
    <col min="27" max="27" width="7.77734375" style="11" bestFit="1" customWidth="1"/>
    <col min="28" max="28" width="8" style="11" bestFit="1" customWidth="1"/>
    <col min="29" max="16384" width="9.21875" style="1"/>
  </cols>
  <sheetData>
    <row r="2" spans="2:31" ht="12" x14ac:dyDescent="0.25">
      <c r="C2" s="60" t="s">
        <v>23</v>
      </c>
      <c r="D2" s="60"/>
      <c r="E2" s="60"/>
      <c r="F2" s="60"/>
      <c r="G2" s="60"/>
      <c r="H2" s="60"/>
    </row>
    <row r="3" spans="2:31" ht="29.25" customHeight="1" x14ac:dyDescent="0.25">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
      <c r="B4" s="1"/>
      <c r="D4" s="35" t="s">
        <v>3</v>
      </c>
      <c r="E4" s="35" t="s">
        <v>4</v>
      </c>
      <c r="F4" s="35" t="s">
        <v>5</v>
      </c>
      <c r="G4" s="35" t="s">
        <v>6</v>
      </c>
      <c r="H4" s="35" t="s">
        <v>7</v>
      </c>
      <c r="I4" s="1"/>
      <c r="J4" s="27" t="s">
        <v>8</v>
      </c>
      <c r="K4" s="35" t="s">
        <v>3</v>
      </c>
      <c r="L4" s="35" t="s">
        <v>4</v>
      </c>
      <c r="M4" s="35" t="s">
        <v>5</v>
      </c>
      <c r="N4" s="35" t="s">
        <v>6</v>
      </c>
      <c r="O4" s="35" t="s">
        <v>7</v>
      </c>
      <c r="P4" s="1"/>
      <c r="V4" s="1"/>
      <c r="W4" s="1"/>
    </row>
    <row r="5" spans="2:31" ht="13.2" x14ac:dyDescent="0.25">
      <c r="C5" s="37" t="s">
        <v>9</v>
      </c>
      <c r="D5" s="36">
        <f>MAX(0,K5:K35)</f>
        <v>27187</v>
      </c>
      <c r="E5" s="36">
        <f t="shared" ref="E5:H5" si="0">MAX(0,L5:L35)</f>
        <v>8317.4476799999993</v>
      </c>
      <c r="F5" s="36">
        <f t="shared" si="0"/>
        <v>17104</v>
      </c>
      <c r="G5" s="36">
        <f t="shared" si="0"/>
        <v>462</v>
      </c>
      <c r="H5" s="36">
        <f t="shared" si="0"/>
        <v>3838</v>
      </c>
      <c r="I5" s="1">
        <v>1</v>
      </c>
      <c r="J5" s="38">
        <v>1</v>
      </c>
      <c r="K5" s="31">
        <v>27187</v>
      </c>
      <c r="L5" s="29">
        <v>8317.4476799999993</v>
      </c>
      <c r="M5" s="29">
        <v>17104</v>
      </c>
      <c r="N5" s="29">
        <v>462</v>
      </c>
      <c r="O5" s="30">
        <v>3838</v>
      </c>
      <c r="AC5"/>
      <c r="AD5" s="2"/>
      <c r="AE5" s="4"/>
    </row>
    <row r="6" spans="2:31" ht="13.2" x14ac:dyDescent="0.25">
      <c r="C6" s="37" t="s">
        <v>10</v>
      </c>
      <c r="D6" s="36">
        <f>MAX(0,-MIN(K5:K35))</f>
        <v>42677</v>
      </c>
      <c r="E6" s="36">
        <f>MAX(0,-MIN(L5:L35))</f>
        <v>6070.9989500000001</v>
      </c>
      <c r="F6" s="36">
        <f>MAX(0,-MIN(M5:M35))</f>
        <v>9873</v>
      </c>
      <c r="G6" s="36">
        <f>MAX(0,-MIN(N5:N35))</f>
        <v>14221</v>
      </c>
      <c r="H6" s="36">
        <f>MAX(0,-MIN(O5:O35))</f>
        <v>8154</v>
      </c>
      <c r="I6" s="1">
        <v>2</v>
      </c>
      <c r="J6" s="39">
        <v>1</v>
      </c>
      <c r="K6" s="31">
        <v>10738</v>
      </c>
      <c r="L6" s="15">
        <v>7221.5592399999996</v>
      </c>
      <c r="M6" s="15">
        <v>5959</v>
      </c>
      <c r="N6" s="15">
        <v>181</v>
      </c>
      <c r="O6" s="32">
        <v>2309</v>
      </c>
      <c r="AC6"/>
      <c r="AD6" s="2"/>
    </row>
    <row r="7" spans="2:31" ht="13.2" x14ac:dyDescent="0.25">
      <c r="I7" s="1">
        <v>3</v>
      </c>
      <c r="J7" s="39">
        <v>1</v>
      </c>
      <c r="K7" s="31">
        <v>7677</v>
      </c>
      <c r="L7" s="15">
        <v>6305.8722100000005</v>
      </c>
      <c r="M7" s="15">
        <v>5261</v>
      </c>
      <c r="N7" s="15">
        <v>105</v>
      </c>
      <c r="O7" s="32">
        <v>1898</v>
      </c>
      <c r="W7" s="2"/>
      <c r="AC7"/>
      <c r="AD7" s="2"/>
    </row>
    <row r="8" spans="2:31" ht="13.2" x14ac:dyDescent="0.25">
      <c r="I8" s="1">
        <v>4</v>
      </c>
      <c r="J8" s="39">
        <v>1</v>
      </c>
      <c r="K8" s="31">
        <v>6499</v>
      </c>
      <c r="L8" s="15">
        <v>5748.8437400000003</v>
      </c>
      <c r="M8" s="15">
        <v>4552</v>
      </c>
      <c r="N8" s="15">
        <v>87</v>
      </c>
      <c r="O8" s="32">
        <v>1687</v>
      </c>
      <c r="W8" s="2"/>
      <c r="AC8"/>
      <c r="AD8" s="2"/>
    </row>
    <row r="9" spans="2:31" ht="13.2" x14ac:dyDescent="0.25">
      <c r="I9" s="1">
        <v>5</v>
      </c>
      <c r="J9" s="39">
        <v>1</v>
      </c>
      <c r="K9" s="31">
        <v>5392</v>
      </c>
      <c r="L9" s="15">
        <v>5234.5356499999998</v>
      </c>
      <c r="M9" s="15">
        <v>3520</v>
      </c>
      <c r="N9" s="15">
        <v>75</v>
      </c>
      <c r="O9" s="32">
        <v>1463</v>
      </c>
      <c r="W9" s="2"/>
      <c r="AC9"/>
      <c r="AD9" s="2"/>
    </row>
    <row r="10" spans="2:31" ht="13.2" x14ac:dyDescent="0.25">
      <c r="I10" s="1">
        <v>6</v>
      </c>
      <c r="J10" s="39">
        <v>1</v>
      </c>
      <c r="K10" s="31">
        <v>4277</v>
      </c>
      <c r="L10" s="15">
        <v>4811.2775600000004</v>
      </c>
      <c r="M10" s="15">
        <v>2675</v>
      </c>
      <c r="N10" s="15">
        <v>70</v>
      </c>
      <c r="O10" s="32">
        <v>1323</v>
      </c>
      <c r="W10" s="2"/>
      <c r="AC10"/>
      <c r="AD10" s="2"/>
    </row>
    <row r="11" spans="2:31" ht="12.75" customHeight="1" x14ac:dyDescent="0.25">
      <c r="C11" s="60" t="s">
        <v>11</v>
      </c>
      <c r="D11" s="60"/>
      <c r="E11" s="60"/>
      <c r="F11" s="60"/>
      <c r="G11" s="60"/>
      <c r="H11" s="60"/>
      <c r="I11" s="1">
        <v>7</v>
      </c>
      <c r="J11" s="39">
        <v>1</v>
      </c>
      <c r="K11" s="31">
        <v>3468</v>
      </c>
      <c r="L11" s="15">
        <v>4590.4482200000002</v>
      </c>
      <c r="M11" s="15">
        <v>2460</v>
      </c>
      <c r="N11" s="15">
        <v>64</v>
      </c>
      <c r="O11" s="32">
        <v>1128</v>
      </c>
      <c r="W11" s="2"/>
      <c r="AC11"/>
      <c r="AD11" s="2"/>
    </row>
    <row r="12" spans="2:31" ht="12.75" customHeight="1" x14ac:dyDescent="0.25">
      <c r="C12" s="60"/>
      <c r="D12" s="60"/>
      <c r="E12" s="60"/>
      <c r="F12" s="60"/>
      <c r="G12" s="60"/>
      <c r="H12" s="60"/>
      <c r="I12" s="1">
        <v>8</v>
      </c>
      <c r="J12" s="39">
        <v>1</v>
      </c>
      <c r="K12" s="31">
        <v>2174</v>
      </c>
      <c r="L12" s="15">
        <v>4082.3366500000002</v>
      </c>
      <c r="M12" s="15">
        <v>2123</v>
      </c>
      <c r="N12" s="15">
        <v>60</v>
      </c>
      <c r="O12" s="32">
        <v>975</v>
      </c>
      <c r="W12" s="2"/>
      <c r="AC12"/>
      <c r="AD12" s="2"/>
    </row>
    <row r="13" spans="2:31" ht="13.2" x14ac:dyDescent="0.25">
      <c r="C13" s="3"/>
      <c r="D13" s="61" t="s">
        <v>12</v>
      </c>
      <c r="E13" s="62"/>
      <c r="F13" s="62"/>
      <c r="G13" s="62"/>
      <c r="H13" s="62"/>
      <c r="I13" s="1">
        <v>9</v>
      </c>
      <c r="J13" s="39">
        <v>1</v>
      </c>
      <c r="K13" s="31">
        <v>1082</v>
      </c>
      <c r="L13" s="15">
        <v>3968.90886</v>
      </c>
      <c r="M13" s="15">
        <v>1911</v>
      </c>
      <c r="N13" s="15">
        <v>53</v>
      </c>
      <c r="O13" s="32">
        <v>875</v>
      </c>
      <c r="W13" s="2"/>
      <c r="AC13"/>
      <c r="AD13" s="2"/>
    </row>
    <row r="14" spans="2:31" ht="12.75" customHeight="1" x14ac:dyDescent="0.25">
      <c r="C14" s="16"/>
      <c r="D14" s="46" t="s">
        <v>3</v>
      </c>
      <c r="E14" s="47" t="s">
        <v>4</v>
      </c>
      <c r="F14" s="47" t="s">
        <v>5</v>
      </c>
      <c r="G14" s="47" t="s">
        <v>6</v>
      </c>
      <c r="H14" s="48" t="s">
        <v>7</v>
      </c>
      <c r="I14" s="1">
        <v>10</v>
      </c>
      <c r="J14" s="39">
        <v>1</v>
      </c>
      <c r="K14" s="31">
        <v>332</v>
      </c>
      <c r="L14" s="15">
        <v>3853.3249099999998</v>
      </c>
      <c r="M14" s="15">
        <v>1739</v>
      </c>
      <c r="N14" s="15">
        <v>49</v>
      </c>
      <c r="O14" s="32">
        <v>632</v>
      </c>
      <c r="W14" s="2"/>
      <c r="AC14"/>
      <c r="AD14" s="2"/>
    </row>
    <row r="15" spans="2:31" ht="12.75" customHeight="1" x14ac:dyDescent="0.25">
      <c r="C15" s="53" t="s">
        <v>13</v>
      </c>
      <c r="D15" s="28">
        <f>MAX(K5:K35)</f>
        <v>27187</v>
      </c>
      <c r="E15" s="29">
        <f t="shared" ref="E15:H15" si="1">MAX(L5:L35)</f>
        <v>8317.4476799999993</v>
      </c>
      <c r="F15" s="29">
        <f t="shared" si="1"/>
        <v>17104</v>
      </c>
      <c r="G15" s="29">
        <f t="shared" si="1"/>
        <v>462</v>
      </c>
      <c r="H15" s="30">
        <f t="shared" si="1"/>
        <v>3838</v>
      </c>
      <c r="I15" s="1">
        <v>11</v>
      </c>
      <c r="J15" s="39">
        <v>1</v>
      </c>
      <c r="K15" s="31">
        <v>49</v>
      </c>
      <c r="L15" s="15">
        <v>3653.60061</v>
      </c>
      <c r="M15" s="15">
        <v>1659</v>
      </c>
      <c r="N15" s="15">
        <v>46</v>
      </c>
      <c r="O15" s="32">
        <v>441</v>
      </c>
      <c r="W15" s="6"/>
      <c r="AC15"/>
      <c r="AD15" s="2"/>
    </row>
    <row r="16" spans="2:31" ht="13.2" x14ac:dyDescent="0.25">
      <c r="C16" s="54">
        <v>0.95</v>
      </c>
      <c r="D16" s="31">
        <f>PERCENTILE(K5:K35, 0.95)</f>
        <v>9360.549999999992</v>
      </c>
      <c r="E16" s="15">
        <f t="shared" ref="E16:H16" si="2">PERCENTILE(L5:L35, 0.95)</f>
        <v>6809.5000764999977</v>
      </c>
      <c r="F16" s="15">
        <f t="shared" si="2"/>
        <v>5644.8999999999978</v>
      </c>
      <c r="G16" s="15">
        <f t="shared" si="2"/>
        <v>146.79999999999978</v>
      </c>
      <c r="H16" s="32">
        <f t="shared" si="2"/>
        <v>2124.0499999999988</v>
      </c>
      <c r="I16" s="1">
        <v>12</v>
      </c>
      <c r="J16" s="39">
        <v>1</v>
      </c>
      <c r="K16" s="31">
        <v>-439</v>
      </c>
      <c r="L16" s="15">
        <v>3391.63292</v>
      </c>
      <c r="M16" s="15">
        <v>1515</v>
      </c>
      <c r="N16" s="15">
        <v>41</v>
      </c>
      <c r="O16" s="32">
        <v>280</v>
      </c>
      <c r="W16" s="6"/>
      <c r="AC16"/>
      <c r="AD16" s="2"/>
    </row>
    <row r="17" spans="3:30" ht="13.2" x14ac:dyDescent="0.25">
      <c r="C17" s="55">
        <v>0.75</v>
      </c>
      <c r="D17" s="31">
        <f>PERCENTILE(K5:K35, 0.75)</f>
        <v>1901</v>
      </c>
      <c r="E17" s="15">
        <f t="shared" ref="E17:H17" si="3">PERCENTILE(L5:L35, 0.75)</f>
        <v>4053.9797025000003</v>
      </c>
      <c r="F17" s="15">
        <f t="shared" si="3"/>
        <v>2070</v>
      </c>
      <c r="G17" s="15">
        <f t="shared" si="3"/>
        <v>58.25</v>
      </c>
      <c r="H17" s="32">
        <f t="shared" si="3"/>
        <v>950</v>
      </c>
      <c r="I17" s="1">
        <v>13</v>
      </c>
      <c r="J17" s="39">
        <v>1</v>
      </c>
      <c r="K17" s="31">
        <v>-885</v>
      </c>
      <c r="L17" s="15">
        <v>3215.8632600000001</v>
      </c>
      <c r="M17" s="15">
        <v>973</v>
      </c>
      <c r="N17" s="15">
        <v>35</v>
      </c>
      <c r="O17" s="32">
        <v>195</v>
      </c>
      <c r="W17" s="2"/>
      <c r="AC17"/>
      <c r="AD17" s="2"/>
    </row>
    <row r="18" spans="3:30" ht="13.2" x14ac:dyDescent="0.25">
      <c r="C18" s="55">
        <v>0.5</v>
      </c>
      <c r="D18" s="31">
        <f>PERCENTILE(K5:K35, 0.5)</f>
        <v>-2963</v>
      </c>
      <c r="E18" s="15">
        <f t="shared" ref="E18:H18" si="4">PERCENTILE(L5:L35, 0.5)</f>
        <v>2729.3081849999999</v>
      </c>
      <c r="F18" s="15">
        <f t="shared" si="4"/>
        <v>330.5</v>
      </c>
      <c r="G18" s="15">
        <f t="shared" si="4"/>
        <v>-14.5</v>
      </c>
      <c r="H18" s="32">
        <f t="shared" si="4"/>
        <v>-269</v>
      </c>
      <c r="I18" s="1">
        <v>14</v>
      </c>
      <c r="J18" s="39">
        <v>1</v>
      </c>
      <c r="K18" s="31">
        <v>-1762</v>
      </c>
      <c r="L18" s="15">
        <v>2947.3775500000002</v>
      </c>
      <c r="M18" s="15">
        <v>800</v>
      </c>
      <c r="N18" s="15">
        <v>20</v>
      </c>
      <c r="O18" s="32">
        <v>35</v>
      </c>
      <c r="W18" s="2"/>
      <c r="AC18"/>
      <c r="AD18" s="2"/>
    </row>
    <row r="19" spans="3:30" ht="13.2" x14ac:dyDescent="0.25">
      <c r="C19" s="55">
        <v>0.25</v>
      </c>
      <c r="D19" s="31">
        <f>PERCENTILE(K5:K35, 0.25)</f>
        <v>-10611.5</v>
      </c>
      <c r="E19" s="15">
        <f t="shared" ref="E19:H19" si="5">PERCENTILE(L5:L35, 0.25)</f>
        <v>1730.3275475</v>
      </c>
      <c r="F19" s="15">
        <f t="shared" si="5"/>
        <v>-1966</v>
      </c>
      <c r="G19" s="15">
        <f t="shared" si="5"/>
        <v>-1152</v>
      </c>
      <c r="H19" s="32">
        <f t="shared" si="5"/>
        <v>-1674.75</v>
      </c>
      <c r="I19" s="1">
        <v>15</v>
      </c>
      <c r="J19" s="39">
        <v>1</v>
      </c>
      <c r="K19" s="31">
        <v>-2680</v>
      </c>
      <c r="L19" s="15">
        <v>2765.00038</v>
      </c>
      <c r="M19" s="15">
        <v>407</v>
      </c>
      <c r="N19" s="15">
        <v>8</v>
      </c>
      <c r="O19" s="32">
        <v>-188</v>
      </c>
      <c r="P19" s="3"/>
      <c r="W19" s="2"/>
      <c r="AC19"/>
      <c r="AD19" s="2"/>
    </row>
    <row r="20" spans="3:30" ht="13.2" x14ac:dyDescent="0.25">
      <c r="C20" s="54">
        <v>0.05</v>
      </c>
      <c r="D20" s="31">
        <f>PERCENTILE(K5:K35, 0.05)</f>
        <v>-22314.45</v>
      </c>
      <c r="E20" s="15">
        <f t="shared" ref="E20:H20" si="6">PERCENTILE(L5:L35, 0.05)</f>
        <v>585.80073200000015</v>
      </c>
      <c r="F20" s="15">
        <f t="shared" si="6"/>
        <v>-5903</v>
      </c>
      <c r="G20" s="15">
        <f t="shared" si="6"/>
        <v>-5039.5</v>
      </c>
      <c r="H20" s="32">
        <f t="shared" si="6"/>
        <v>-4389.75</v>
      </c>
      <c r="I20" s="1">
        <v>16</v>
      </c>
      <c r="J20" s="39">
        <v>1</v>
      </c>
      <c r="K20" s="31">
        <v>-3246</v>
      </c>
      <c r="L20" s="15">
        <v>2693.6159899999998</v>
      </c>
      <c r="M20" s="15">
        <v>254</v>
      </c>
      <c r="N20" s="15">
        <v>-37</v>
      </c>
      <c r="O20" s="32">
        <v>-350</v>
      </c>
      <c r="P20" s="3"/>
      <c r="W20" s="2"/>
      <c r="AC20"/>
      <c r="AD20" s="2"/>
    </row>
    <row r="21" spans="3:30" ht="13.2" x14ac:dyDescent="0.25">
      <c r="C21" s="56" t="s">
        <v>14</v>
      </c>
      <c r="D21" s="33">
        <f>MIN(K5:K35)</f>
        <v>-42677</v>
      </c>
      <c r="E21" s="20">
        <f t="shared" ref="E21:H21" si="7">MIN(L5:L35)</f>
        <v>-6070.9989500000001</v>
      </c>
      <c r="F21" s="20">
        <f t="shared" si="7"/>
        <v>-9873</v>
      </c>
      <c r="G21" s="20">
        <f t="shared" si="7"/>
        <v>-14221</v>
      </c>
      <c r="H21" s="34">
        <f t="shared" si="7"/>
        <v>-8154</v>
      </c>
      <c r="I21" s="1">
        <v>17</v>
      </c>
      <c r="J21" s="39">
        <v>1</v>
      </c>
      <c r="K21" s="31">
        <v>-4412</v>
      </c>
      <c r="L21" s="15">
        <v>2597.88636</v>
      </c>
      <c r="M21" s="15">
        <v>-103</v>
      </c>
      <c r="N21" s="15">
        <v>-108</v>
      </c>
      <c r="O21" s="32">
        <v>-506</v>
      </c>
      <c r="P21" s="3"/>
      <c r="W21" s="2"/>
      <c r="AC21"/>
      <c r="AD21" s="2"/>
    </row>
    <row r="22" spans="3:30" ht="13.2" x14ac:dyDescent="0.25">
      <c r="C22" s="57" t="s">
        <v>15</v>
      </c>
      <c r="D22" s="28">
        <f>AVERAGE(K5:K35)</f>
        <v>-4546.2333333333336</v>
      </c>
      <c r="E22" s="29">
        <f>AVERAGE(L5:L35)</f>
        <v>2934.8171930000008</v>
      </c>
      <c r="F22" s="29">
        <f>AVERAGE(M5:M35)</f>
        <v>394.23333333333335</v>
      </c>
      <c r="G22" s="29">
        <f>AVERAGE(N5:N35)</f>
        <v>-1192.5666666666666</v>
      </c>
      <c r="H22" s="30">
        <f>AVERAGE(O5:O35)</f>
        <v>-598.66666666666663</v>
      </c>
      <c r="I22" s="1">
        <v>18</v>
      </c>
      <c r="J22" s="39">
        <v>1</v>
      </c>
      <c r="K22" s="31">
        <v>-5046</v>
      </c>
      <c r="L22" s="15">
        <v>2465.0092399999999</v>
      </c>
      <c r="M22" s="15">
        <v>-368</v>
      </c>
      <c r="N22" s="15">
        <v>-183</v>
      </c>
      <c r="O22" s="32">
        <v>-582</v>
      </c>
      <c r="P22" s="3"/>
      <c r="W22" s="2"/>
      <c r="AC22"/>
      <c r="AD22" s="2"/>
    </row>
    <row r="23" spans="3:30" ht="13.2" x14ac:dyDescent="0.25">
      <c r="C23" s="21" t="s">
        <v>16</v>
      </c>
      <c r="D23" s="31">
        <f>STDEV(K5:K35)</f>
        <v>12465.905723027201</v>
      </c>
      <c r="E23" s="15">
        <f>STDEV(L5:L35)</f>
        <v>2566.2303427101024</v>
      </c>
      <c r="F23" s="15">
        <f>STDEV(M5:M35)</f>
        <v>4668.1472709928685</v>
      </c>
      <c r="G23" s="15">
        <f>STDEV(N5:N35)</f>
        <v>2853.0094538361</v>
      </c>
      <c r="H23" s="32">
        <f>STDEV(O5:O35)</f>
        <v>2384.2357458846268</v>
      </c>
      <c r="I23" s="1">
        <v>19</v>
      </c>
      <c r="J23" s="39">
        <v>1</v>
      </c>
      <c r="K23" s="31">
        <v>-5668</v>
      </c>
      <c r="L23" s="15">
        <v>2364.9992200000002</v>
      </c>
      <c r="M23" s="15">
        <v>-670</v>
      </c>
      <c r="N23" s="15">
        <v>-310</v>
      </c>
      <c r="O23" s="32">
        <v>-811</v>
      </c>
      <c r="P23" s="3"/>
      <c r="Q23" s="41"/>
      <c r="R23" s="3"/>
      <c r="S23" s="3"/>
      <c r="T23" s="3"/>
      <c r="U23" s="3"/>
      <c r="W23" s="2"/>
      <c r="X23" s="12"/>
      <c r="Y23" s="12"/>
      <c r="Z23" s="12"/>
      <c r="AA23" s="13"/>
      <c r="AC23"/>
      <c r="AD23" s="2"/>
    </row>
    <row r="24" spans="3:30" ht="12.75" customHeight="1" x14ac:dyDescent="0.25">
      <c r="C24" s="22" t="s">
        <v>17</v>
      </c>
      <c r="D24" s="49">
        <f>COUNTIF(K$5:K$35,"&gt;=0")/COUNTA(K$5:K$35)</f>
        <v>0.36666666666666664</v>
      </c>
      <c r="E24" s="42">
        <f>COUNTIF(L$5:L$35,"&gt;=0")/COUNTA(L$5:L$35)</f>
        <v>0.96666666666666667</v>
      </c>
      <c r="F24" s="42">
        <f>COUNTIF(M$5:M$35,"&gt;=0")/COUNTA(M$5:M$35)</f>
        <v>0.53333333333333333</v>
      </c>
      <c r="G24" s="42">
        <f>COUNTIF(N$5:N$35,"&gt;=0")/COUNTA(N$5:N$35)</f>
        <v>0.5</v>
      </c>
      <c r="H24" s="43">
        <f t="shared" ref="H24" si="8">COUNTIF(O$5:O$35,"&gt;=0")/COUNTA(O$5:O$35)</f>
        <v>0.46666666666666667</v>
      </c>
      <c r="I24" s="1">
        <v>20</v>
      </c>
      <c r="J24" s="39">
        <v>1</v>
      </c>
      <c r="K24" s="31">
        <v>-7038</v>
      </c>
      <c r="L24" s="15">
        <v>2153.0029100000002</v>
      </c>
      <c r="M24" s="15">
        <v>-962</v>
      </c>
      <c r="N24" s="15">
        <v>-470</v>
      </c>
      <c r="O24" s="32">
        <v>-950</v>
      </c>
      <c r="P24" s="3"/>
      <c r="Q24" s="60" t="s">
        <v>21</v>
      </c>
      <c r="R24" s="60"/>
      <c r="S24" s="60"/>
      <c r="T24" s="60"/>
      <c r="U24" s="60"/>
      <c r="V24" s="60"/>
      <c r="W24" s="60"/>
      <c r="X24" s="12"/>
      <c r="Y24" s="12"/>
      <c r="Z24" s="12"/>
      <c r="AA24" s="13"/>
      <c r="AC24"/>
      <c r="AD24" s="2"/>
    </row>
    <row r="25" spans="3:30" ht="12.75" customHeight="1" x14ac:dyDescent="0.25">
      <c r="C25" s="23" t="s">
        <v>19</v>
      </c>
      <c r="D25" s="50">
        <f>1-D24</f>
        <v>0.6333333333333333</v>
      </c>
      <c r="E25" s="44">
        <f>1-E24</f>
        <v>3.3333333333333326E-2</v>
      </c>
      <c r="F25" s="44">
        <f>1-F24</f>
        <v>0.46666666666666667</v>
      </c>
      <c r="G25" s="44">
        <f>1-G24</f>
        <v>0.5</v>
      </c>
      <c r="H25" s="45">
        <f>1-H24</f>
        <v>0.53333333333333333</v>
      </c>
      <c r="I25" s="1">
        <v>21</v>
      </c>
      <c r="J25" s="39">
        <v>1</v>
      </c>
      <c r="K25" s="31">
        <v>-8155</v>
      </c>
      <c r="L25" s="15">
        <v>2054.7358100000001</v>
      </c>
      <c r="M25" s="15">
        <v>-1452</v>
      </c>
      <c r="N25" s="15">
        <v>-676</v>
      </c>
      <c r="O25" s="32">
        <v>-1246</v>
      </c>
      <c r="P25" s="3"/>
      <c r="Q25" s="60"/>
      <c r="R25" s="60"/>
      <c r="S25" s="60"/>
      <c r="T25" s="60"/>
      <c r="U25" s="60"/>
      <c r="V25" s="60"/>
      <c r="W25" s="60"/>
      <c r="X25" s="12"/>
      <c r="Y25" s="12"/>
      <c r="Z25" s="12"/>
      <c r="AA25" s="13"/>
      <c r="AC25"/>
      <c r="AD25" s="2"/>
    </row>
    <row r="26" spans="3:30" ht="13.2" x14ac:dyDescent="0.25">
      <c r="C26" s="51" t="s">
        <v>20</v>
      </c>
      <c r="D26" s="52">
        <f>MEDIAN(K5:K35)</f>
        <v>-2963</v>
      </c>
      <c r="E26" s="52">
        <f>MEDIAN(L5:L35)</f>
        <v>2729.3081849999999</v>
      </c>
      <c r="F26" s="52">
        <f>MEDIAN(M5:M35)</f>
        <v>330.5</v>
      </c>
      <c r="G26" s="52">
        <f>MEDIAN(N5:N35)</f>
        <v>-14.5</v>
      </c>
      <c r="H26" s="52">
        <f>MEDIAN(O5:O35)</f>
        <v>-269</v>
      </c>
      <c r="I26" s="1">
        <v>22</v>
      </c>
      <c r="J26" s="39">
        <v>1</v>
      </c>
      <c r="K26" s="31">
        <v>-9587</v>
      </c>
      <c r="L26" s="15">
        <v>1872.30971</v>
      </c>
      <c r="M26" s="15">
        <v>-1768</v>
      </c>
      <c r="N26" s="15">
        <v>-972</v>
      </c>
      <c r="O26" s="32">
        <v>-1596</v>
      </c>
      <c r="P26" s="3"/>
      <c r="Q26" s="3"/>
      <c r="R26" s="3"/>
      <c r="S26" s="3"/>
      <c r="T26" s="3"/>
      <c r="U26" s="3"/>
      <c r="V26" s="2"/>
      <c r="W26" s="2"/>
      <c r="X26" s="12"/>
      <c r="Y26" s="12"/>
      <c r="Z26" s="12"/>
      <c r="AA26" s="13"/>
      <c r="AC26"/>
      <c r="AD26" s="2"/>
    </row>
    <row r="27" spans="3:30" ht="13.2" x14ac:dyDescent="0.25">
      <c r="I27" s="1">
        <v>23</v>
      </c>
      <c r="J27" s="39">
        <v>1</v>
      </c>
      <c r="K27" s="31">
        <v>-10953</v>
      </c>
      <c r="L27" s="15">
        <v>1683.0001600000001</v>
      </c>
      <c r="M27" s="15">
        <v>-2032</v>
      </c>
      <c r="N27" s="15">
        <v>-1212</v>
      </c>
      <c r="O27" s="32">
        <v>-1701</v>
      </c>
      <c r="P27" s="3"/>
      <c r="Q27" s="3"/>
      <c r="R27" s="3"/>
      <c r="S27" s="3"/>
      <c r="T27" s="3"/>
      <c r="U27" s="3"/>
      <c r="V27" s="2"/>
      <c r="W27" s="2"/>
      <c r="X27" s="12"/>
      <c r="Y27" s="12"/>
      <c r="Z27" s="12"/>
      <c r="AA27" s="13"/>
      <c r="AC27"/>
      <c r="AD27" s="2"/>
    </row>
    <row r="28" spans="3:30" ht="13.2" x14ac:dyDescent="0.25">
      <c r="I28" s="1">
        <v>24</v>
      </c>
      <c r="J28" s="39">
        <v>1</v>
      </c>
      <c r="K28" s="31">
        <v>-11566</v>
      </c>
      <c r="L28" s="15">
        <v>1539.77322</v>
      </c>
      <c r="M28" s="15">
        <v>-2165</v>
      </c>
      <c r="N28" s="15">
        <v>-1370</v>
      </c>
      <c r="O28" s="32">
        <v>-1868</v>
      </c>
      <c r="P28" s="3"/>
      <c r="X28" s="12"/>
      <c r="Y28" s="12"/>
      <c r="Z28" s="12"/>
      <c r="AA28" s="13"/>
      <c r="AC28"/>
      <c r="AD28" s="2"/>
    </row>
    <row r="29" spans="3:30" ht="13.2" x14ac:dyDescent="0.25">
      <c r="I29" s="1">
        <v>25</v>
      </c>
      <c r="J29" s="39">
        <v>1</v>
      </c>
      <c r="K29" s="31">
        <v>-14014</v>
      </c>
      <c r="L29" s="15">
        <v>1388.4040600000001</v>
      </c>
      <c r="M29" s="15">
        <v>-2879</v>
      </c>
      <c r="N29" s="15">
        <v>-1771</v>
      </c>
      <c r="O29" s="32">
        <v>-2292</v>
      </c>
      <c r="P29" s="3"/>
      <c r="Q29" s="3"/>
      <c r="R29" s="3"/>
      <c r="S29" s="3"/>
      <c r="T29" s="3"/>
      <c r="U29" s="3"/>
      <c r="V29" s="2"/>
      <c r="W29" s="2"/>
      <c r="X29" s="12"/>
      <c r="Y29" s="12"/>
      <c r="Z29" s="12"/>
      <c r="AA29" s="13"/>
      <c r="AC29"/>
      <c r="AD29" s="2"/>
    </row>
    <row r="30" spans="3:30" ht="13.2" x14ac:dyDescent="0.25">
      <c r="I30" s="1">
        <v>26</v>
      </c>
      <c r="J30" s="39">
        <v>1</v>
      </c>
      <c r="K30" s="31">
        <v>-15266</v>
      </c>
      <c r="L30" s="15">
        <v>1045.32431</v>
      </c>
      <c r="M30" s="15">
        <v>-3211</v>
      </c>
      <c r="N30" s="15">
        <v>-2653</v>
      </c>
      <c r="O30" s="32">
        <v>-2970</v>
      </c>
      <c r="P30" s="3"/>
      <c r="Q30" s="3"/>
      <c r="R30" s="3"/>
      <c r="S30" s="3"/>
      <c r="T30" s="3"/>
      <c r="U30" s="3"/>
      <c r="V30" s="2"/>
      <c r="W30" s="2"/>
      <c r="X30" s="12"/>
      <c r="Y30" s="12"/>
      <c r="Z30" s="12"/>
      <c r="AA30" s="13"/>
      <c r="AC30"/>
      <c r="AD30" s="2"/>
    </row>
    <row r="31" spans="3:30" ht="13.2" x14ac:dyDescent="0.25">
      <c r="I31" s="1">
        <v>27</v>
      </c>
      <c r="J31" s="39">
        <v>1</v>
      </c>
      <c r="K31" s="31">
        <v>-17521</v>
      </c>
      <c r="L31" s="15">
        <v>935.78413</v>
      </c>
      <c r="M31" s="15">
        <v>-3966</v>
      </c>
      <c r="N31" s="15">
        <v>-3230</v>
      </c>
      <c r="O31" s="32">
        <v>-3156</v>
      </c>
      <c r="P31" s="3"/>
      <c r="Q31" s="3"/>
      <c r="R31" s="3"/>
      <c r="S31" s="3"/>
      <c r="T31" s="3"/>
      <c r="U31" s="3"/>
      <c r="V31" s="2"/>
      <c r="W31" s="2"/>
      <c r="X31" s="12"/>
      <c r="Y31" s="12"/>
      <c r="Z31" s="12"/>
      <c r="AA31" s="13"/>
      <c r="AC31"/>
      <c r="AD31" s="2"/>
    </row>
    <row r="32" spans="3:30" ht="13.2" x14ac:dyDescent="0.25">
      <c r="I32" s="1">
        <v>28</v>
      </c>
      <c r="J32" s="39">
        <v>1</v>
      </c>
      <c r="K32" s="31">
        <v>-20764</v>
      </c>
      <c r="L32" s="15">
        <v>817.01367000000005</v>
      </c>
      <c r="M32" s="15">
        <v>-4968</v>
      </c>
      <c r="N32" s="15">
        <v>-4165</v>
      </c>
      <c r="O32" s="32">
        <v>-3782</v>
      </c>
      <c r="P32" s="3"/>
      <c r="Q32" s="3"/>
      <c r="R32" s="3"/>
      <c r="S32" s="3"/>
      <c r="T32" s="3"/>
      <c r="U32" s="3"/>
      <c r="V32" s="2"/>
      <c r="W32" s="2"/>
      <c r="X32" s="12"/>
      <c r="Y32" s="12"/>
      <c r="Z32" s="12"/>
      <c r="AA32" s="13"/>
      <c r="AC32"/>
      <c r="AD32" s="2"/>
    </row>
    <row r="33" spans="9:30" ht="13.2" x14ac:dyDescent="0.25">
      <c r="I33" s="1">
        <v>29</v>
      </c>
      <c r="J33" s="39">
        <v>1</v>
      </c>
      <c r="K33" s="31">
        <v>-23583</v>
      </c>
      <c r="L33" s="15">
        <v>396.62651</v>
      </c>
      <c r="M33" s="15">
        <v>-6668</v>
      </c>
      <c r="N33" s="15">
        <v>-5755</v>
      </c>
      <c r="O33" s="32">
        <v>-4887</v>
      </c>
      <c r="P33" s="3"/>
      <c r="Q33" s="3"/>
      <c r="R33" s="3"/>
      <c r="S33" s="3"/>
      <c r="T33" s="3"/>
      <c r="U33" s="3"/>
      <c r="V33" s="2"/>
      <c r="W33" s="2"/>
      <c r="X33" s="12"/>
      <c r="Y33" s="12"/>
      <c r="Z33" s="12"/>
      <c r="AA33" s="13"/>
      <c r="AC33"/>
      <c r="AD33" s="2"/>
    </row>
    <row r="34" spans="9:30" ht="13.2" x14ac:dyDescent="0.25">
      <c r="I34" s="1">
        <v>30</v>
      </c>
      <c r="J34" s="39">
        <v>1</v>
      </c>
      <c r="K34" s="31">
        <v>-42677</v>
      </c>
      <c r="L34" s="15">
        <v>-6070.9989500000001</v>
      </c>
      <c r="M34" s="15">
        <v>-9873</v>
      </c>
      <c r="N34" s="15">
        <v>-14221</v>
      </c>
      <c r="O34" s="32">
        <v>-8154</v>
      </c>
      <c r="P34" s="3"/>
      <c r="Q34" s="3"/>
      <c r="R34" s="3"/>
      <c r="S34" s="3"/>
      <c r="T34" s="3"/>
      <c r="U34" s="3"/>
      <c r="V34" s="2"/>
      <c r="W34" s="2"/>
      <c r="X34" s="12"/>
      <c r="Y34" s="12"/>
      <c r="Z34" s="12"/>
      <c r="AA34" s="13"/>
      <c r="AC34"/>
      <c r="AD34" s="2"/>
    </row>
    <row r="35" spans="9:30" ht="13.2" x14ac:dyDescent="0.25">
      <c r="J35" s="40"/>
      <c r="K35" s="33"/>
      <c r="L35" s="20"/>
      <c r="M35" s="20"/>
      <c r="N35" s="20"/>
      <c r="O35" s="34"/>
      <c r="P35" s="3"/>
      <c r="Q35" s="3"/>
      <c r="R35" s="3"/>
      <c r="S35" s="3"/>
      <c r="T35" s="3"/>
      <c r="U35" s="3"/>
      <c r="V35" s="2"/>
      <c r="W35" s="2"/>
      <c r="X35" s="12"/>
      <c r="Y35" s="12"/>
      <c r="Z35" s="12"/>
      <c r="AA35" s="13"/>
      <c r="AC35"/>
      <c r="AD35" s="2"/>
    </row>
    <row r="36" spans="9:30" ht="13.2" x14ac:dyDescent="0.25">
      <c r="I36" s="5"/>
      <c r="P36" s="5"/>
      <c r="Q36" s="5"/>
      <c r="R36" s="5"/>
      <c r="S36" s="5"/>
      <c r="T36" s="5"/>
      <c r="U36" s="5"/>
      <c r="V36" s="2"/>
      <c r="W36" s="2"/>
      <c r="X36" s="12"/>
      <c r="Y36" s="12"/>
      <c r="Z36" s="12"/>
      <c r="AA36" s="13"/>
      <c r="AC36"/>
      <c r="AD36" s="2"/>
    </row>
    <row r="37" spans="9:30" ht="13.2" x14ac:dyDescent="0.25">
      <c r="I37" s="5"/>
      <c r="P37" s="5"/>
      <c r="Q37" s="5"/>
      <c r="R37" s="5"/>
      <c r="S37" s="5"/>
      <c r="T37" s="5"/>
      <c r="U37" s="5"/>
      <c r="V37" s="2"/>
      <c r="W37" s="2"/>
      <c r="X37" s="12"/>
      <c r="Y37" s="12"/>
      <c r="Z37" s="12"/>
      <c r="AA37" s="13"/>
      <c r="AC37"/>
      <c r="AD37" s="2"/>
    </row>
    <row r="38" spans="9:30" ht="13.2" x14ac:dyDescent="0.25">
      <c r="I38" s="2"/>
      <c r="P38" s="2"/>
      <c r="Q38" s="2"/>
      <c r="R38" s="2"/>
      <c r="S38" s="2"/>
      <c r="T38" s="2"/>
      <c r="U38" s="2"/>
      <c r="V38" s="2"/>
      <c r="W38" s="2"/>
      <c r="X38" s="12"/>
      <c r="Y38" s="12"/>
      <c r="Z38" s="12"/>
      <c r="AA38" s="13"/>
      <c r="AC38"/>
      <c r="AD38" s="2"/>
    </row>
    <row r="39" spans="9:30" ht="13.2" x14ac:dyDescent="0.25">
      <c r="I39" s="7"/>
      <c r="P39" s="7"/>
      <c r="Q39" s="7"/>
      <c r="R39" s="7"/>
      <c r="S39" s="7"/>
      <c r="T39" s="7"/>
      <c r="U39" s="7"/>
      <c r="V39" s="2"/>
      <c r="W39" s="2"/>
      <c r="X39" s="12"/>
      <c r="Y39" s="12"/>
      <c r="Z39" s="12"/>
      <c r="AA39" s="13"/>
      <c r="AC39"/>
      <c r="AD39" s="2"/>
    </row>
    <row r="40" spans="9:30" ht="13.2" x14ac:dyDescent="0.25">
      <c r="I40" s="8"/>
      <c r="P40" s="8"/>
      <c r="Q40" s="8"/>
      <c r="R40" s="8"/>
      <c r="S40" s="8"/>
      <c r="T40" s="8"/>
      <c r="U40" s="8"/>
      <c r="V40" s="2"/>
      <c r="W40" s="2"/>
      <c r="X40" s="12"/>
      <c r="Y40" s="12"/>
      <c r="Z40" s="12"/>
      <c r="AA40" s="13"/>
      <c r="AC40"/>
      <c r="AD40" s="2"/>
    </row>
    <row r="41" spans="9:30" ht="13.2" x14ac:dyDescent="0.25">
      <c r="I41" s="8"/>
      <c r="P41" s="8"/>
      <c r="Q41" s="8"/>
      <c r="R41" s="8"/>
      <c r="S41" s="8"/>
      <c r="T41" s="8"/>
      <c r="U41" s="8"/>
      <c r="V41" s="2"/>
      <c r="W41" s="2"/>
      <c r="X41" s="12"/>
      <c r="Y41" s="12"/>
      <c r="Z41" s="12"/>
      <c r="AA41" s="13"/>
      <c r="AC41"/>
      <c r="AD41" s="2"/>
    </row>
    <row r="42" spans="9:30" ht="13.2" x14ac:dyDescent="0.25">
      <c r="I42" s="8"/>
      <c r="P42" s="8"/>
      <c r="Q42" s="8"/>
      <c r="R42" s="8"/>
      <c r="S42" s="8"/>
      <c r="T42" s="8"/>
      <c r="U42" s="8"/>
      <c r="V42" s="2"/>
      <c r="W42" s="2"/>
      <c r="X42" s="12"/>
      <c r="Y42" s="12"/>
      <c r="Z42" s="12"/>
      <c r="AA42" s="13"/>
      <c r="AC42"/>
      <c r="AD42" s="2"/>
    </row>
    <row r="43" spans="9:30" ht="13.2" x14ac:dyDescent="0.25">
      <c r="I43" s="8"/>
      <c r="P43" s="8"/>
      <c r="Q43" s="8"/>
      <c r="R43" s="8"/>
      <c r="S43" s="8"/>
      <c r="T43" s="8"/>
      <c r="U43" s="8"/>
      <c r="V43" s="2"/>
      <c r="W43" s="2"/>
      <c r="X43" s="12"/>
      <c r="Y43" s="12"/>
      <c r="Z43" s="12"/>
      <c r="AA43" s="13"/>
      <c r="AC43"/>
      <c r="AD43" s="2"/>
    </row>
    <row r="44" spans="9:30" ht="13.2" x14ac:dyDescent="0.25">
      <c r="I44" s="8"/>
      <c r="P44" s="8"/>
      <c r="Q44" s="8"/>
      <c r="R44" s="8"/>
      <c r="S44" s="8"/>
      <c r="T44" s="8"/>
      <c r="U44" s="8"/>
      <c r="V44" s="2"/>
      <c r="W44" s="2"/>
      <c r="X44" s="12"/>
      <c r="Y44" s="12"/>
      <c r="Z44" s="12"/>
      <c r="AA44" s="13"/>
      <c r="AC44"/>
      <c r="AD44" s="2"/>
    </row>
    <row r="45" spans="9:30" ht="13.2" x14ac:dyDescent="0.25">
      <c r="I45" s="8"/>
      <c r="P45" s="8"/>
      <c r="Q45" s="8"/>
      <c r="R45" s="8"/>
      <c r="S45" s="8"/>
      <c r="T45" s="8"/>
      <c r="U45" s="8"/>
      <c r="V45" s="2"/>
      <c r="W45" s="2"/>
      <c r="X45" s="12"/>
      <c r="Y45" s="12"/>
      <c r="Z45" s="12"/>
      <c r="AA45" s="13"/>
      <c r="AC45"/>
      <c r="AD45" s="2"/>
    </row>
    <row r="46" spans="9:30" ht="13.2" x14ac:dyDescent="0.25">
      <c r="I46" s="8"/>
      <c r="P46" s="8"/>
      <c r="Q46" s="8"/>
      <c r="R46" s="8"/>
      <c r="S46" s="8"/>
      <c r="T46" s="8"/>
      <c r="U46" s="8"/>
      <c r="V46" s="2"/>
      <c r="W46" s="2"/>
      <c r="X46" s="12"/>
      <c r="Y46" s="12"/>
      <c r="Z46" s="12"/>
      <c r="AA46" s="13"/>
      <c r="AC46"/>
      <c r="AD46" s="2"/>
    </row>
    <row r="47" spans="9:30" ht="13.2" x14ac:dyDescent="0.25">
      <c r="I47" s="8"/>
      <c r="P47" s="8"/>
      <c r="Q47" s="8"/>
      <c r="R47" s="8"/>
      <c r="S47" s="8"/>
      <c r="T47" s="8"/>
      <c r="U47" s="8"/>
      <c r="V47" s="2"/>
      <c r="W47" s="2"/>
      <c r="X47" s="12"/>
      <c r="Y47" s="12"/>
      <c r="Z47" s="12"/>
      <c r="AA47" s="13"/>
      <c r="AC47"/>
      <c r="AD47" s="2"/>
    </row>
    <row r="48" spans="9:30" ht="13.2" x14ac:dyDescent="0.25">
      <c r="I48" s="8"/>
      <c r="P48" s="8"/>
      <c r="Q48" s="8"/>
      <c r="R48" s="8"/>
      <c r="S48" s="8"/>
      <c r="T48" s="8"/>
      <c r="U48" s="8"/>
      <c r="V48" s="2"/>
      <c r="W48" s="2"/>
      <c r="X48" s="12"/>
      <c r="Y48" s="12"/>
      <c r="Z48" s="12"/>
      <c r="AA48" s="13"/>
      <c r="AC48"/>
      <c r="AD48" s="2"/>
    </row>
    <row r="49" spans="9:30" ht="13.2" x14ac:dyDescent="0.25">
      <c r="I49" s="8"/>
      <c r="P49" s="8"/>
      <c r="Q49" s="8"/>
      <c r="R49" s="8"/>
      <c r="S49" s="8"/>
      <c r="T49" s="8"/>
      <c r="U49" s="8"/>
      <c r="V49" s="2"/>
      <c r="W49" s="2"/>
      <c r="X49" s="12"/>
      <c r="Y49" s="12"/>
      <c r="Z49" s="12"/>
      <c r="AA49" s="13"/>
      <c r="AC49"/>
      <c r="AD49" s="2"/>
    </row>
    <row r="50" spans="9:30" ht="13.2" x14ac:dyDescent="0.25">
      <c r="I50" s="8"/>
      <c r="P50" s="8"/>
      <c r="Q50" s="8"/>
      <c r="R50" s="8"/>
      <c r="S50" s="8"/>
      <c r="T50" s="8"/>
      <c r="U50" s="8"/>
      <c r="V50" s="2"/>
      <c r="W50" s="2"/>
      <c r="X50" s="12"/>
      <c r="Y50" s="12"/>
      <c r="Z50" s="12"/>
      <c r="AA50" s="13"/>
      <c r="AC50"/>
      <c r="AD50" s="2"/>
    </row>
    <row r="51" spans="9:30" ht="13.2" x14ac:dyDescent="0.25">
      <c r="I51" s="8"/>
      <c r="P51" s="8"/>
      <c r="Q51" s="8"/>
      <c r="R51" s="8"/>
      <c r="S51" s="8"/>
      <c r="T51" s="8"/>
      <c r="U51" s="8"/>
      <c r="V51" s="2"/>
      <c r="W51" s="2"/>
      <c r="X51" s="12"/>
      <c r="Y51" s="12"/>
      <c r="Z51" s="12"/>
      <c r="AA51" s="13"/>
      <c r="AC51"/>
      <c r="AD51" s="2"/>
    </row>
    <row r="52" spans="9:30" ht="13.2" x14ac:dyDescent="0.25">
      <c r="I52" s="9"/>
      <c r="P52" s="9"/>
      <c r="Q52" s="8"/>
      <c r="R52" s="8"/>
      <c r="S52" s="8"/>
      <c r="T52" s="8"/>
      <c r="U52" s="8"/>
      <c r="V52" s="2"/>
      <c r="W52" s="2"/>
      <c r="X52" s="12"/>
      <c r="Y52" s="12"/>
      <c r="Z52" s="12"/>
      <c r="AA52" s="13"/>
      <c r="AC52"/>
      <c r="AD52" s="2"/>
    </row>
    <row r="53" spans="9:30" ht="13.2" x14ac:dyDescent="0.25">
      <c r="I53" s="9"/>
      <c r="P53" s="9"/>
      <c r="Q53" s="8"/>
      <c r="R53" s="8"/>
      <c r="S53" s="8"/>
      <c r="T53" s="8"/>
      <c r="U53" s="8"/>
      <c r="V53" s="2"/>
      <c r="W53" s="2"/>
      <c r="X53" s="12"/>
      <c r="Y53" s="12"/>
      <c r="Z53" s="12"/>
      <c r="AA53" s="13"/>
      <c r="AC53"/>
      <c r="AD53" s="2"/>
    </row>
    <row r="54" spans="9:30" ht="13.2" x14ac:dyDescent="0.25">
      <c r="I54" s="9"/>
      <c r="P54" s="9"/>
      <c r="Q54" s="9"/>
      <c r="R54" s="9"/>
      <c r="S54" s="9"/>
      <c r="T54" s="9"/>
      <c r="U54" s="9"/>
      <c r="V54" s="2"/>
      <c r="W54" s="2"/>
      <c r="X54" s="12"/>
      <c r="Y54" s="12"/>
      <c r="Z54" s="12"/>
      <c r="AA54" s="13"/>
      <c r="AC54"/>
      <c r="AD54" s="2"/>
    </row>
    <row r="55" spans="9:30" ht="13.2" x14ac:dyDescent="0.25">
      <c r="I55" s="9"/>
      <c r="P55" s="9"/>
      <c r="Q55" s="9"/>
      <c r="R55" s="9"/>
      <c r="S55" s="9"/>
      <c r="T55" s="9"/>
      <c r="U55" s="9"/>
      <c r="V55" s="2"/>
      <c r="W55" s="2"/>
      <c r="X55" s="12"/>
      <c r="Y55" s="12"/>
      <c r="Z55" s="12"/>
      <c r="AA55" s="13"/>
      <c r="AC55"/>
      <c r="AD55" s="2"/>
    </row>
    <row r="56" spans="9:30" ht="13.2" x14ac:dyDescent="0.25">
      <c r="I56" s="8"/>
      <c r="P56" s="8"/>
      <c r="Q56" s="8"/>
      <c r="R56" s="8"/>
      <c r="S56" s="8"/>
      <c r="T56" s="8"/>
      <c r="U56" s="8"/>
      <c r="V56" s="2"/>
      <c r="W56" s="2"/>
      <c r="X56" s="12"/>
      <c r="Y56" s="12"/>
      <c r="Z56" s="12"/>
      <c r="AA56" s="13"/>
      <c r="AC56"/>
      <c r="AD56" s="2"/>
    </row>
    <row r="57" spans="9:30" ht="13.2" x14ac:dyDescent="0.25">
      <c r="I57" s="8"/>
      <c r="P57" s="8"/>
      <c r="Q57" s="8"/>
      <c r="R57" s="8"/>
      <c r="S57" s="8"/>
      <c r="T57" s="8"/>
      <c r="U57" s="8"/>
      <c r="V57" s="2"/>
      <c r="W57" s="2"/>
      <c r="X57" s="12"/>
      <c r="Y57" s="12"/>
      <c r="Z57" s="12"/>
      <c r="AA57" s="13"/>
      <c r="AC57"/>
      <c r="AD57" s="2"/>
    </row>
    <row r="58" spans="9:30" ht="13.2" x14ac:dyDescent="0.25">
      <c r="I58" s="8"/>
      <c r="P58" s="8"/>
      <c r="Q58" s="8"/>
      <c r="R58" s="8"/>
      <c r="S58" s="8"/>
      <c r="T58" s="8"/>
      <c r="U58" s="8"/>
      <c r="V58" s="2"/>
      <c r="W58" s="2"/>
      <c r="X58" s="12"/>
      <c r="Y58" s="12"/>
      <c r="Z58" s="12"/>
      <c r="AA58" s="13"/>
      <c r="AC58"/>
      <c r="AD58" s="2"/>
    </row>
    <row r="59" spans="9:30" ht="13.2" x14ac:dyDescent="0.25">
      <c r="I59" s="10"/>
      <c r="P59" s="10"/>
      <c r="Q59" s="10"/>
      <c r="R59" s="10"/>
      <c r="S59" s="10"/>
      <c r="T59" s="10"/>
      <c r="U59" s="10"/>
      <c r="V59" s="2"/>
      <c r="W59" s="2"/>
      <c r="X59" s="12"/>
      <c r="Y59" s="12"/>
      <c r="Z59" s="12"/>
      <c r="AA59" s="13"/>
      <c r="AC59"/>
      <c r="AD59" s="2"/>
    </row>
    <row r="60" spans="9:30" ht="13.2" x14ac:dyDescent="0.25">
      <c r="V60" s="2"/>
      <c r="W60" s="2"/>
      <c r="X60" s="12"/>
      <c r="Y60" s="12"/>
      <c r="Z60" s="12"/>
      <c r="AA60" s="13"/>
      <c r="AC60"/>
      <c r="AD60" s="2"/>
    </row>
    <row r="61" spans="9:30" ht="13.2" x14ac:dyDescent="0.25">
      <c r="V61" s="2"/>
      <c r="W61" s="2"/>
      <c r="X61" s="12"/>
      <c r="Y61" s="12"/>
      <c r="Z61" s="12"/>
      <c r="AA61" s="13"/>
      <c r="AC61"/>
      <c r="AD61" s="2"/>
    </row>
    <row r="62" spans="9:30" ht="13.2" x14ac:dyDescent="0.25">
      <c r="V62" s="2"/>
      <c r="W62" s="2"/>
      <c r="X62" s="12"/>
      <c r="Y62" s="12"/>
      <c r="Z62" s="12"/>
      <c r="AA62" s="13"/>
      <c r="AC62"/>
      <c r="AD62" s="2"/>
    </row>
    <row r="63" spans="9:30" ht="13.2" x14ac:dyDescent="0.25">
      <c r="V63" s="2"/>
      <c r="W63" s="2"/>
      <c r="X63" s="12"/>
      <c r="Y63" s="12"/>
      <c r="Z63" s="12"/>
      <c r="AA63" s="13"/>
      <c r="AC63"/>
      <c r="AD63" s="2"/>
    </row>
    <row r="64" spans="9:30" ht="13.2" x14ac:dyDescent="0.25">
      <c r="V64" s="2"/>
      <c r="W64" s="2"/>
      <c r="X64" s="12"/>
      <c r="Y64" s="12"/>
      <c r="Z64" s="12"/>
      <c r="AA64" s="13"/>
      <c r="AC64"/>
      <c r="AD64" s="2"/>
    </row>
    <row r="65" spans="22:30" ht="13.2" x14ac:dyDescent="0.25">
      <c r="V65" s="2"/>
      <c r="W65" s="2"/>
      <c r="X65" s="12"/>
      <c r="Y65" s="12"/>
      <c r="Z65" s="12"/>
      <c r="AA65" s="13"/>
      <c r="AC65"/>
      <c r="AD65" s="2"/>
    </row>
    <row r="66" spans="22:30" ht="13.2" x14ac:dyDescent="0.25">
      <c r="V66" s="2"/>
      <c r="W66" s="2"/>
      <c r="X66" s="12"/>
      <c r="Y66" s="12"/>
      <c r="Z66" s="12"/>
      <c r="AA66" s="13"/>
      <c r="AC66"/>
      <c r="AD66" s="2"/>
    </row>
    <row r="67" spans="22:30" ht="13.2" x14ac:dyDescent="0.25">
      <c r="V67" s="2"/>
      <c r="W67" s="2"/>
      <c r="X67" s="12"/>
      <c r="Y67" s="12"/>
      <c r="Z67" s="12"/>
      <c r="AA67" s="13"/>
      <c r="AC67"/>
      <c r="AD67" s="2"/>
    </row>
    <row r="68" spans="22:30" ht="13.2" x14ac:dyDescent="0.25">
      <c r="V68" s="2"/>
      <c r="W68" s="2"/>
      <c r="X68" s="12"/>
      <c r="Y68" s="12"/>
      <c r="Z68" s="12"/>
      <c r="AA68" s="13"/>
      <c r="AC68"/>
      <c r="AD68" s="2"/>
    </row>
    <row r="69" spans="22:30" ht="13.2" x14ac:dyDescent="0.25">
      <c r="V69" s="2"/>
      <c r="W69" s="2"/>
      <c r="X69" s="12"/>
      <c r="Y69" s="12"/>
      <c r="Z69" s="12"/>
      <c r="AA69" s="13"/>
      <c r="AC69"/>
      <c r="AD69" s="2"/>
    </row>
    <row r="70" spans="22:30" ht="13.2" x14ac:dyDescent="0.25">
      <c r="V70" s="2"/>
      <c r="W70" s="2"/>
      <c r="X70" s="12"/>
      <c r="Y70" s="12"/>
      <c r="Z70" s="12"/>
      <c r="AA70" s="13"/>
      <c r="AC70"/>
      <c r="AD70" s="2"/>
    </row>
    <row r="71" spans="22:30" ht="13.2" x14ac:dyDescent="0.25">
      <c r="V71" s="2"/>
      <c r="W71" s="2"/>
      <c r="X71" s="12"/>
      <c r="Y71" s="12"/>
      <c r="Z71" s="12"/>
      <c r="AA71" s="13"/>
      <c r="AC71"/>
      <c r="AD71" s="2"/>
    </row>
    <row r="72" spans="22:30" ht="13.2" x14ac:dyDescent="0.25">
      <c r="V72" s="2"/>
      <c r="W72" s="2"/>
      <c r="X72" s="12"/>
      <c r="Y72" s="12"/>
      <c r="Z72" s="12"/>
      <c r="AA72" s="13"/>
      <c r="AC72"/>
      <c r="AD72" s="2"/>
    </row>
    <row r="73" spans="22:30" ht="13.2" x14ac:dyDescent="0.25">
      <c r="V73" s="2"/>
      <c r="W73" s="2"/>
      <c r="X73" s="12"/>
      <c r="Y73" s="12"/>
      <c r="Z73" s="12"/>
      <c r="AA73" s="13"/>
      <c r="AC73"/>
      <c r="AD73" s="2"/>
    </row>
    <row r="74" spans="22:30" ht="13.2" x14ac:dyDescent="0.25">
      <c r="V74" s="2"/>
      <c r="W74" s="2"/>
      <c r="X74" s="12"/>
      <c r="Y74" s="12"/>
      <c r="Z74" s="12"/>
      <c r="AA74" s="13"/>
      <c r="AC74"/>
      <c r="AD74" s="2"/>
    </row>
    <row r="75" spans="22:30" ht="13.2" x14ac:dyDescent="0.25">
      <c r="V75" s="2"/>
      <c r="W75" s="2"/>
      <c r="X75" s="12"/>
      <c r="Y75" s="12"/>
      <c r="Z75" s="12"/>
      <c r="AA75" s="13"/>
      <c r="AC75"/>
      <c r="AD75" s="2"/>
    </row>
    <row r="76" spans="22:30" ht="13.2" x14ac:dyDescent="0.25">
      <c r="V76" s="2"/>
      <c r="W76" s="2"/>
      <c r="X76" s="12"/>
      <c r="Y76" s="12"/>
      <c r="Z76" s="12"/>
      <c r="AA76" s="13"/>
      <c r="AC76"/>
      <c r="AD76" s="2"/>
    </row>
    <row r="77" spans="22:30" ht="13.2" x14ac:dyDescent="0.25">
      <c r="V77" s="2"/>
      <c r="W77" s="2"/>
      <c r="X77" s="12"/>
      <c r="Y77" s="12"/>
      <c r="Z77" s="12"/>
      <c r="AA77" s="13"/>
      <c r="AC77"/>
      <c r="AD77" s="2"/>
    </row>
    <row r="78" spans="22:30" ht="13.2" x14ac:dyDescent="0.25">
      <c r="V78" s="2"/>
      <c r="W78" s="2"/>
      <c r="X78" s="12"/>
      <c r="Y78" s="12"/>
      <c r="Z78" s="12"/>
      <c r="AA78" s="13"/>
      <c r="AC78"/>
      <c r="AD78" s="2"/>
    </row>
    <row r="79" spans="22:30" ht="13.2" x14ac:dyDescent="0.25">
      <c r="V79" s="2"/>
      <c r="W79" s="2"/>
      <c r="X79" s="12"/>
      <c r="Y79" s="12"/>
      <c r="Z79" s="12"/>
      <c r="AA79" s="13"/>
      <c r="AC79"/>
      <c r="AD79" s="2"/>
    </row>
    <row r="80" spans="22:30" ht="13.2" x14ac:dyDescent="0.25">
      <c r="V80" s="2"/>
      <c r="W80" s="2"/>
      <c r="X80" s="12"/>
      <c r="Y80" s="12"/>
      <c r="Z80" s="12"/>
      <c r="AA80" s="13"/>
      <c r="AC80"/>
      <c r="AD80" s="2"/>
    </row>
    <row r="81" spans="9:30" ht="13.2" x14ac:dyDescent="0.25">
      <c r="V81" s="2"/>
      <c r="W81" s="2"/>
      <c r="X81" s="12"/>
      <c r="Y81" s="12"/>
      <c r="Z81" s="12"/>
      <c r="AA81" s="13"/>
      <c r="AC81"/>
      <c r="AD81" s="2"/>
    </row>
    <row r="82" spans="9:30" ht="13.2" x14ac:dyDescent="0.25">
      <c r="V82" s="2"/>
      <c r="W82" s="2"/>
      <c r="X82" s="12"/>
      <c r="Y82" s="12"/>
      <c r="Z82" s="12"/>
      <c r="AA82" s="13"/>
      <c r="AC82"/>
      <c r="AD82" s="2"/>
    </row>
    <row r="83" spans="9:30" ht="13.2" x14ac:dyDescent="0.25">
      <c r="V83" s="2"/>
      <c r="W83" s="2"/>
      <c r="X83" s="12"/>
      <c r="Y83" s="12"/>
      <c r="Z83" s="12"/>
      <c r="AA83" s="13"/>
      <c r="AC83"/>
      <c r="AD83" s="2"/>
    </row>
    <row r="84" spans="9:30" ht="13.2" x14ac:dyDescent="0.25">
      <c r="V84" s="2"/>
      <c r="W84" s="2"/>
      <c r="X84" s="12"/>
      <c r="Y84" s="12"/>
      <c r="Z84" s="12"/>
      <c r="AA84" s="13"/>
      <c r="AC84"/>
      <c r="AD84" s="2"/>
    </row>
    <row r="85" spans="9:30" ht="13.2" x14ac:dyDescent="0.25">
      <c r="V85" s="2"/>
      <c r="W85" s="2"/>
      <c r="X85" s="12"/>
      <c r="Y85" s="12"/>
      <c r="Z85" s="12"/>
      <c r="AA85" s="13"/>
      <c r="AC85"/>
      <c r="AD85" s="2"/>
    </row>
    <row r="86" spans="9:30" ht="13.2" x14ac:dyDescent="0.25">
      <c r="V86" s="2"/>
      <c r="W86" s="2"/>
      <c r="X86" s="12"/>
      <c r="Y86" s="12"/>
      <c r="Z86" s="12"/>
      <c r="AA86" s="13"/>
      <c r="AC86"/>
      <c r="AD86" s="2"/>
    </row>
    <row r="87" spans="9:30" ht="13.2" x14ac:dyDescent="0.25">
      <c r="V87" s="2"/>
      <c r="W87" s="2"/>
      <c r="X87" s="12"/>
      <c r="Y87" s="12"/>
      <c r="Z87" s="12"/>
      <c r="AA87" s="13"/>
      <c r="AC87"/>
      <c r="AD87" s="2"/>
    </row>
    <row r="88" spans="9:30" ht="13.2" x14ac:dyDescent="0.25">
      <c r="V88" s="2"/>
      <c r="W88" s="2"/>
      <c r="X88" s="12"/>
      <c r="Y88" s="12"/>
      <c r="Z88" s="12"/>
      <c r="AA88" s="13"/>
      <c r="AC88"/>
      <c r="AD88" s="2"/>
    </row>
    <row r="89" spans="9:30" ht="13.2" x14ac:dyDescent="0.25">
      <c r="V89" s="2"/>
      <c r="W89" s="2"/>
      <c r="X89" s="12"/>
      <c r="Y89" s="12"/>
      <c r="Z89" s="12"/>
      <c r="AA89" s="13"/>
      <c r="AC89"/>
      <c r="AD89" s="2"/>
    </row>
    <row r="90" spans="9:30" ht="13.2" x14ac:dyDescent="0.25">
      <c r="V90" s="2"/>
      <c r="W90" s="2"/>
      <c r="X90" s="12"/>
      <c r="Y90" s="12"/>
      <c r="Z90" s="12"/>
      <c r="AA90" s="13"/>
      <c r="AC90"/>
      <c r="AD90" s="2"/>
    </row>
    <row r="91" spans="9:30" ht="13.2" x14ac:dyDescent="0.25">
      <c r="V91" s="2"/>
      <c r="W91" s="2"/>
      <c r="X91" s="12"/>
      <c r="Y91" s="12"/>
      <c r="Z91" s="12"/>
      <c r="AA91" s="13"/>
      <c r="AC91"/>
      <c r="AD91" s="2"/>
    </row>
    <row r="92" spans="9:30" ht="13.2" x14ac:dyDescent="0.25">
      <c r="V92" s="2"/>
      <c r="W92" s="2"/>
      <c r="X92" s="12"/>
      <c r="Y92" s="12"/>
      <c r="Z92" s="12"/>
      <c r="AA92" s="13"/>
      <c r="AC92"/>
      <c r="AD92" s="2"/>
    </row>
    <row r="93" spans="9:30" ht="13.2" x14ac:dyDescent="0.25">
      <c r="I93" s="2"/>
      <c r="P93" s="2"/>
      <c r="Q93" s="2"/>
      <c r="R93" s="2"/>
      <c r="S93" s="2"/>
      <c r="T93" s="2"/>
      <c r="U93" s="2"/>
      <c r="V93" s="2"/>
      <c r="W93" s="2"/>
      <c r="X93" s="12"/>
      <c r="Y93" s="12"/>
      <c r="Z93" s="12"/>
      <c r="AA93" s="13"/>
      <c r="AC93"/>
      <c r="AD93" s="2"/>
    </row>
    <row r="94" spans="9:30" ht="13.2" x14ac:dyDescent="0.25">
      <c r="I94" s="2"/>
      <c r="P94" s="2"/>
      <c r="Q94" s="2"/>
      <c r="R94" s="2"/>
      <c r="S94" s="2"/>
      <c r="T94" s="2"/>
      <c r="U94" s="2"/>
      <c r="V94" s="2"/>
      <c r="W94" s="2"/>
      <c r="X94" s="12"/>
      <c r="Y94" s="12"/>
      <c r="Z94" s="12"/>
      <c r="AA94" s="13"/>
      <c r="AC94"/>
      <c r="AD94" s="2"/>
    </row>
    <row r="95" spans="9:30" x14ac:dyDescent="0.2">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2:AE95"/>
  <sheetViews>
    <sheetView zoomScale="85" zoomScaleNormal="85" workbookViewId="0">
      <selection activeCell="J42" sqref="J42"/>
    </sheetView>
  </sheetViews>
  <sheetFormatPr defaultColWidth="9.21875" defaultRowHeight="11.4" x14ac:dyDescent="0.2"/>
  <cols>
    <col min="1" max="1" width="2.44140625" style="1" customWidth="1"/>
    <col min="2" max="2" width="2.5546875" style="1" customWidth="1"/>
    <col min="3" max="3" width="14.5546875" style="1" customWidth="1"/>
    <col min="4" max="4" width="10" style="1" bestFit="1" customWidth="1"/>
    <col min="5" max="5" width="10.77734375" style="1" bestFit="1" customWidth="1"/>
    <col min="6" max="6" width="10" style="1" bestFit="1" customWidth="1"/>
    <col min="7" max="8" width="10" style="1" customWidth="1"/>
    <col min="9" max="9" width="4.21875" style="1" customWidth="1"/>
    <col min="10" max="15" width="8.77734375" style="1" customWidth="1"/>
    <col min="16" max="16" width="2.5546875" style="1" customWidth="1"/>
    <col min="17" max="17" width="18.21875" style="1" customWidth="1"/>
    <col min="18" max="22" width="9.21875" style="1"/>
    <col min="23" max="23" width="3.5546875" style="1" customWidth="1"/>
    <col min="24" max="24" width="15.77734375" style="11" bestFit="1" customWidth="1"/>
    <col min="25" max="26" width="6.5546875" style="11" bestFit="1" customWidth="1"/>
    <col min="27" max="27" width="7.77734375" style="11" bestFit="1" customWidth="1"/>
    <col min="28" max="28" width="8" style="11" bestFit="1" customWidth="1"/>
    <col min="29" max="16384" width="9.21875" style="1"/>
  </cols>
  <sheetData>
    <row r="2" spans="2:31" ht="12" x14ac:dyDescent="0.25">
      <c r="C2" s="60" t="s">
        <v>22</v>
      </c>
      <c r="D2" s="60"/>
      <c r="E2" s="60"/>
      <c r="F2" s="60"/>
      <c r="G2" s="60"/>
      <c r="H2" s="60"/>
    </row>
    <row r="3" spans="2:31" ht="29.25" customHeight="1" x14ac:dyDescent="0.25">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
      <c r="B4" s="1"/>
      <c r="D4" s="35" t="s">
        <v>3</v>
      </c>
      <c r="E4" s="35" t="s">
        <v>4</v>
      </c>
      <c r="F4" s="35" t="s">
        <v>5</v>
      </c>
      <c r="G4" s="35" t="s">
        <v>6</v>
      </c>
      <c r="H4" s="35" t="s">
        <v>7</v>
      </c>
      <c r="I4" s="1"/>
      <c r="J4" s="27" t="s">
        <v>8</v>
      </c>
      <c r="K4" s="25" t="s">
        <v>3</v>
      </c>
      <c r="L4" s="26" t="s">
        <v>4</v>
      </c>
      <c r="M4" s="26" t="s">
        <v>5</v>
      </c>
      <c r="N4" s="26" t="s">
        <v>6</v>
      </c>
      <c r="O4" s="26" t="s">
        <v>7</v>
      </c>
      <c r="P4" s="1"/>
      <c r="V4" s="1"/>
      <c r="W4" s="1"/>
    </row>
    <row r="5" spans="2:31" ht="13.2" x14ac:dyDescent="0.25">
      <c r="C5" s="37" t="s">
        <v>9</v>
      </c>
      <c r="D5" s="36">
        <f>MAX(0,K5:K35)</f>
        <v>32498</v>
      </c>
      <c r="E5" s="36">
        <f t="shared" ref="E5:H5" si="0">MAX(0,L5:L35)</f>
        <v>12467.641149999999</v>
      </c>
      <c r="F5" s="36">
        <f t="shared" si="0"/>
        <v>15784</v>
      </c>
      <c r="G5" s="36">
        <f t="shared" si="0"/>
        <v>265</v>
      </c>
      <c r="H5" s="36">
        <f t="shared" si="0"/>
        <v>8910</v>
      </c>
      <c r="I5" s="1">
        <v>1</v>
      </c>
      <c r="J5" s="38">
        <v>1</v>
      </c>
      <c r="K5" s="28">
        <v>32498</v>
      </c>
      <c r="L5" s="29">
        <v>12467.641149999999</v>
      </c>
      <c r="M5" s="29">
        <v>15784</v>
      </c>
      <c r="N5" s="29">
        <v>265</v>
      </c>
      <c r="O5" s="30">
        <v>8910</v>
      </c>
      <c r="AC5"/>
      <c r="AD5" s="2"/>
      <c r="AE5" s="4"/>
    </row>
    <row r="6" spans="2:31" ht="13.2" x14ac:dyDescent="0.25">
      <c r="C6" s="37" t="s">
        <v>10</v>
      </c>
      <c r="D6" s="36">
        <f>MAX(0,-MIN(K5:K35))</f>
        <v>32242</v>
      </c>
      <c r="E6" s="36">
        <f>MAX(0,-MIN(L5:L35))</f>
        <v>0</v>
      </c>
      <c r="F6" s="36">
        <f>MAX(0,-MIN(M5:M35))</f>
        <v>6668</v>
      </c>
      <c r="G6" s="36">
        <f>MAX(0,-MIN(N5:N35))</f>
        <v>8601</v>
      </c>
      <c r="H6" s="36">
        <f>MAX(0,-MIN(O5:O35))</f>
        <v>24223</v>
      </c>
      <c r="I6" s="1">
        <v>2</v>
      </c>
      <c r="J6" s="39">
        <v>1</v>
      </c>
      <c r="K6" s="31">
        <v>22308</v>
      </c>
      <c r="L6" s="15">
        <v>10930.71912</v>
      </c>
      <c r="M6" s="15">
        <v>8828</v>
      </c>
      <c r="N6" s="15">
        <v>121</v>
      </c>
      <c r="O6" s="32">
        <v>3960</v>
      </c>
      <c r="AC6"/>
      <c r="AD6" s="2"/>
    </row>
    <row r="7" spans="2:31" ht="13.2" x14ac:dyDescent="0.25">
      <c r="I7" s="1">
        <v>3</v>
      </c>
      <c r="J7" s="39">
        <v>1</v>
      </c>
      <c r="K7" s="31">
        <v>13649</v>
      </c>
      <c r="L7" s="15">
        <v>10380.259120000001</v>
      </c>
      <c r="M7" s="15">
        <v>8246</v>
      </c>
      <c r="N7" s="15">
        <v>100</v>
      </c>
      <c r="O7" s="32">
        <v>2946</v>
      </c>
      <c r="W7" s="2"/>
      <c r="AC7"/>
      <c r="AD7" s="2"/>
    </row>
    <row r="8" spans="2:31" ht="13.2" x14ac:dyDescent="0.25">
      <c r="I8" s="1">
        <v>4</v>
      </c>
      <c r="J8" s="39">
        <v>1</v>
      </c>
      <c r="K8" s="31">
        <v>9526</v>
      </c>
      <c r="L8" s="15">
        <v>9758.0985600000004</v>
      </c>
      <c r="M8" s="15">
        <v>6099</v>
      </c>
      <c r="N8" s="15">
        <v>85</v>
      </c>
      <c r="O8" s="32">
        <v>2189</v>
      </c>
      <c r="W8" s="2"/>
      <c r="AC8"/>
      <c r="AD8" s="2"/>
    </row>
    <row r="9" spans="2:31" ht="13.2" x14ac:dyDescent="0.25">
      <c r="I9" s="1">
        <v>5</v>
      </c>
      <c r="J9" s="39">
        <v>1</v>
      </c>
      <c r="K9" s="31">
        <v>6047</v>
      </c>
      <c r="L9" s="15">
        <v>9262.3247499999998</v>
      </c>
      <c r="M9" s="15">
        <v>4961</v>
      </c>
      <c r="N9" s="15">
        <v>72</v>
      </c>
      <c r="O9" s="32">
        <v>1984</v>
      </c>
      <c r="W9" s="2"/>
      <c r="AC9"/>
      <c r="AD9" s="2"/>
    </row>
    <row r="10" spans="2:31" ht="13.2" x14ac:dyDescent="0.25">
      <c r="I10" s="1">
        <v>6</v>
      </c>
      <c r="J10" s="39">
        <v>1</v>
      </c>
      <c r="K10" s="31">
        <v>5385</v>
      </c>
      <c r="L10" s="15">
        <v>8642.9482499999995</v>
      </c>
      <c r="M10" s="15">
        <v>4290</v>
      </c>
      <c r="N10" s="15">
        <v>65</v>
      </c>
      <c r="O10" s="32">
        <v>1844</v>
      </c>
      <c r="W10" s="2"/>
      <c r="AC10"/>
      <c r="AD10" s="2"/>
    </row>
    <row r="11" spans="2:31" ht="12.75" customHeight="1" x14ac:dyDescent="0.25">
      <c r="C11" s="60" t="s">
        <v>11</v>
      </c>
      <c r="D11" s="60"/>
      <c r="E11" s="60"/>
      <c r="F11" s="60"/>
      <c r="G11" s="60"/>
      <c r="H11" s="60"/>
      <c r="I11" s="1">
        <v>7</v>
      </c>
      <c r="J11" s="39">
        <v>1</v>
      </c>
      <c r="K11" s="31">
        <v>4344</v>
      </c>
      <c r="L11" s="15">
        <v>8178.4764299999997</v>
      </c>
      <c r="M11" s="15">
        <v>4068</v>
      </c>
      <c r="N11" s="15">
        <v>58</v>
      </c>
      <c r="O11" s="32">
        <v>1644</v>
      </c>
      <c r="W11" s="2"/>
      <c r="AC11"/>
      <c r="AD11" s="2"/>
    </row>
    <row r="12" spans="2:31" ht="13.2" x14ac:dyDescent="0.25">
      <c r="C12" s="60"/>
      <c r="D12" s="60"/>
      <c r="E12" s="60"/>
      <c r="F12" s="60"/>
      <c r="G12" s="60"/>
      <c r="H12" s="60"/>
      <c r="I12" s="1">
        <v>8</v>
      </c>
      <c r="J12" s="39">
        <v>1</v>
      </c>
      <c r="K12" s="31">
        <v>3136</v>
      </c>
      <c r="L12" s="15">
        <v>7966.9999600000001</v>
      </c>
      <c r="M12" s="15">
        <v>3683</v>
      </c>
      <c r="N12" s="15">
        <v>51</v>
      </c>
      <c r="O12" s="32">
        <v>1488</v>
      </c>
      <c r="W12" s="2"/>
      <c r="AC12"/>
      <c r="AD12" s="2"/>
    </row>
    <row r="13" spans="2:31" ht="13.2" x14ac:dyDescent="0.25">
      <c r="C13" s="3"/>
      <c r="D13" s="61" t="s">
        <v>12</v>
      </c>
      <c r="E13" s="62"/>
      <c r="F13" s="62"/>
      <c r="G13" s="62"/>
      <c r="H13" s="62"/>
      <c r="I13" s="1">
        <v>9</v>
      </c>
      <c r="J13" s="39">
        <v>1</v>
      </c>
      <c r="K13" s="31">
        <v>2292</v>
      </c>
      <c r="L13" s="15">
        <v>7729.4906300000002</v>
      </c>
      <c r="M13" s="15">
        <v>3110</v>
      </c>
      <c r="N13" s="15">
        <v>47</v>
      </c>
      <c r="O13" s="32">
        <v>1312</v>
      </c>
      <c r="W13" s="2"/>
      <c r="AC13"/>
      <c r="AD13" s="2"/>
    </row>
    <row r="14" spans="2:31" ht="12.75" customHeight="1" x14ac:dyDescent="0.25">
      <c r="C14" s="16"/>
      <c r="D14" s="46" t="s">
        <v>3</v>
      </c>
      <c r="E14" s="47" t="s">
        <v>4</v>
      </c>
      <c r="F14" s="47" t="s">
        <v>5</v>
      </c>
      <c r="G14" s="47" t="s">
        <v>6</v>
      </c>
      <c r="H14" s="48" t="s">
        <v>7</v>
      </c>
      <c r="I14" s="1">
        <v>10</v>
      </c>
      <c r="J14" s="39">
        <v>1</v>
      </c>
      <c r="K14" s="31">
        <v>1235</v>
      </c>
      <c r="L14" s="15">
        <v>7204.5993500000004</v>
      </c>
      <c r="M14" s="15">
        <v>2773</v>
      </c>
      <c r="N14" s="15">
        <v>45</v>
      </c>
      <c r="O14" s="32">
        <v>1111</v>
      </c>
      <c r="W14" s="2"/>
      <c r="AC14"/>
      <c r="AD14" s="2"/>
    </row>
    <row r="15" spans="2:31" ht="12.75" customHeight="1" x14ac:dyDescent="0.25">
      <c r="C15" s="17" t="s">
        <v>13</v>
      </c>
      <c r="D15" s="28">
        <f>MAX(K5:K35)</f>
        <v>32498</v>
      </c>
      <c r="E15" s="29">
        <f t="shared" ref="E15:H15" si="1">MAX(L5:L35)</f>
        <v>12467.641149999999</v>
      </c>
      <c r="F15" s="29">
        <f t="shared" si="1"/>
        <v>15784</v>
      </c>
      <c r="G15" s="29">
        <f t="shared" si="1"/>
        <v>265</v>
      </c>
      <c r="H15" s="30">
        <f t="shared" si="1"/>
        <v>8910</v>
      </c>
      <c r="I15" s="1">
        <v>11</v>
      </c>
      <c r="J15" s="39">
        <v>1</v>
      </c>
      <c r="K15" s="31">
        <v>615</v>
      </c>
      <c r="L15" s="15">
        <v>6951.7627400000001</v>
      </c>
      <c r="M15" s="15">
        <v>2333</v>
      </c>
      <c r="N15" s="15">
        <v>42</v>
      </c>
      <c r="O15" s="32">
        <v>966</v>
      </c>
      <c r="W15" s="6"/>
      <c r="AC15"/>
      <c r="AD15" s="2"/>
    </row>
    <row r="16" spans="2:31" ht="13.2" x14ac:dyDescent="0.25">
      <c r="C16" s="18">
        <v>0.95</v>
      </c>
      <c r="D16" s="31">
        <f>PERCENTILE(K5:K35, 0.95)</f>
        <v>17978.5</v>
      </c>
      <c r="E16" s="15">
        <f t="shared" ref="E16:H16" si="2">PERCENTILE(L5:L35, 0.95)</f>
        <v>10655.48912</v>
      </c>
      <c r="F16" s="15">
        <f t="shared" si="2"/>
        <v>8537</v>
      </c>
      <c r="G16" s="15">
        <f t="shared" si="2"/>
        <v>110.5</v>
      </c>
      <c r="H16" s="32">
        <f t="shared" si="2"/>
        <v>3453</v>
      </c>
      <c r="I16" s="1">
        <v>12</v>
      </c>
      <c r="J16" s="39">
        <v>1</v>
      </c>
      <c r="K16" s="31">
        <v>95</v>
      </c>
      <c r="L16" s="15">
        <v>6675.6081599999998</v>
      </c>
      <c r="M16" s="15">
        <v>2059</v>
      </c>
      <c r="N16" s="15">
        <v>39</v>
      </c>
      <c r="O16" s="32">
        <v>810</v>
      </c>
      <c r="W16" s="6"/>
      <c r="AC16"/>
      <c r="AD16" s="2"/>
    </row>
    <row r="17" spans="3:30" ht="13.2" x14ac:dyDescent="0.25">
      <c r="C17" s="19">
        <v>0.75</v>
      </c>
      <c r="D17" s="31">
        <f>PERCENTILE(K5:K35, 0.75)</f>
        <v>2714</v>
      </c>
      <c r="E17" s="15">
        <f t="shared" ref="E17:H17" si="3">PERCENTILE(L5:L35, 0.75)</f>
        <v>7848.2452950000006</v>
      </c>
      <c r="F17" s="15">
        <f t="shared" si="3"/>
        <v>3396.5</v>
      </c>
      <c r="G17" s="15">
        <f t="shared" si="3"/>
        <v>49</v>
      </c>
      <c r="H17" s="32">
        <f t="shared" si="3"/>
        <v>1400</v>
      </c>
      <c r="I17" s="1">
        <v>13</v>
      </c>
      <c r="J17" s="39">
        <v>1</v>
      </c>
      <c r="K17" s="31">
        <v>-876</v>
      </c>
      <c r="L17" s="15">
        <v>6379.9601599999996</v>
      </c>
      <c r="M17" s="15">
        <v>1906</v>
      </c>
      <c r="N17" s="15">
        <v>35</v>
      </c>
      <c r="O17" s="32">
        <v>690</v>
      </c>
      <c r="W17" s="2"/>
      <c r="AC17"/>
      <c r="AD17" s="2"/>
    </row>
    <row r="18" spans="3:30" ht="13.2" x14ac:dyDescent="0.25">
      <c r="C18" s="19">
        <v>0.5</v>
      </c>
      <c r="D18" s="31">
        <f>PERCENTILE(K5:K35, 0.5)</f>
        <v>-2467</v>
      </c>
      <c r="E18" s="15">
        <f t="shared" ref="E18:H18" si="4">PERCENTILE(L5:L35, 0.5)</f>
        <v>5697.8871200000003</v>
      </c>
      <c r="F18" s="15">
        <f t="shared" si="4"/>
        <v>1107</v>
      </c>
      <c r="G18" s="15">
        <f t="shared" si="4"/>
        <v>-35</v>
      </c>
      <c r="H18" s="32">
        <f t="shared" si="4"/>
        <v>91</v>
      </c>
      <c r="I18" s="1">
        <v>14</v>
      </c>
      <c r="J18" s="39">
        <v>1</v>
      </c>
      <c r="K18" s="31">
        <v>-1576</v>
      </c>
      <c r="L18" s="15">
        <v>6219.3425500000003</v>
      </c>
      <c r="M18" s="15">
        <v>1682</v>
      </c>
      <c r="N18" s="15">
        <v>25</v>
      </c>
      <c r="O18" s="32">
        <v>556</v>
      </c>
      <c r="W18" s="2"/>
      <c r="AC18"/>
      <c r="AD18" s="2"/>
    </row>
    <row r="19" spans="3:30" ht="13.2" x14ac:dyDescent="0.25">
      <c r="C19" s="19">
        <v>0.25</v>
      </c>
      <c r="D19" s="31">
        <f>PERCENTILE(K5:K35, 0.25)</f>
        <v>-8796.5</v>
      </c>
      <c r="E19" s="15">
        <f t="shared" ref="E19:H19" si="5">PERCENTILE(L5:L35, 0.25)</f>
        <v>4471.1317799999997</v>
      </c>
      <c r="F19" s="15">
        <f t="shared" si="5"/>
        <v>-1303</v>
      </c>
      <c r="G19" s="15">
        <f t="shared" si="5"/>
        <v>-855</v>
      </c>
      <c r="H19" s="32">
        <f t="shared" si="5"/>
        <v>-1101</v>
      </c>
      <c r="I19" s="1">
        <v>15</v>
      </c>
      <c r="J19" s="39">
        <v>1</v>
      </c>
      <c r="K19" s="31">
        <v>-1956</v>
      </c>
      <c r="L19" s="15">
        <v>6072.7718999999997</v>
      </c>
      <c r="M19" s="15">
        <v>1477</v>
      </c>
      <c r="N19" s="15">
        <v>-20</v>
      </c>
      <c r="O19" s="32">
        <v>341</v>
      </c>
      <c r="P19" s="3"/>
      <c r="W19" s="2"/>
      <c r="AC19"/>
      <c r="AD19" s="2"/>
    </row>
    <row r="20" spans="3:30" ht="13.2" x14ac:dyDescent="0.25">
      <c r="C20" s="18">
        <v>0.05</v>
      </c>
      <c r="D20" s="31">
        <f>PERCENTILE(K5:K35, 0.05)</f>
        <v>-15740.5</v>
      </c>
      <c r="E20" s="15">
        <f t="shared" ref="E20:H20" si="6">PERCENTILE(L5:L35, 0.05)</f>
        <v>2770.8454849999998</v>
      </c>
      <c r="F20" s="15">
        <f t="shared" si="6"/>
        <v>-3953.5</v>
      </c>
      <c r="G20" s="15">
        <f t="shared" si="6"/>
        <v>-3828</v>
      </c>
      <c r="H20" s="32">
        <f t="shared" si="6"/>
        <v>-3521</v>
      </c>
      <c r="I20" s="1">
        <v>16</v>
      </c>
      <c r="J20" s="39">
        <v>1</v>
      </c>
      <c r="K20" s="31">
        <v>-2467</v>
      </c>
      <c r="L20" s="15">
        <v>5697.8871200000003</v>
      </c>
      <c r="M20" s="15">
        <v>1107</v>
      </c>
      <c r="N20" s="15">
        <v>-35</v>
      </c>
      <c r="O20" s="32">
        <v>91</v>
      </c>
      <c r="P20" s="3"/>
      <c r="W20" s="2"/>
      <c r="AC20"/>
      <c r="AD20" s="2"/>
    </row>
    <row r="21" spans="3:30" ht="13.2" x14ac:dyDescent="0.25">
      <c r="C21" s="58" t="s">
        <v>14</v>
      </c>
      <c r="D21" s="31">
        <f>MIN(K5:K35)</f>
        <v>-32242</v>
      </c>
      <c r="E21" s="15">
        <f t="shared" ref="E21:H21" si="7">MIN(L5:L35)</f>
        <v>462.69189999999998</v>
      </c>
      <c r="F21" s="15">
        <f t="shared" si="7"/>
        <v>-6668</v>
      </c>
      <c r="G21" s="15">
        <f t="shared" si="7"/>
        <v>-8601</v>
      </c>
      <c r="H21" s="32">
        <f t="shared" si="7"/>
        <v>-24223</v>
      </c>
      <c r="I21" s="1">
        <v>17</v>
      </c>
      <c r="J21" s="39">
        <v>1</v>
      </c>
      <c r="K21" s="31">
        <v>-3748</v>
      </c>
      <c r="L21" s="15">
        <v>5539</v>
      </c>
      <c r="M21" s="15">
        <v>780</v>
      </c>
      <c r="N21" s="15">
        <v>-162</v>
      </c>
      <c r="O21" s="32">
        <v>-29</v>
      </c>
      <c r="P21" s="3"/>
      <c r="W21" s="2"/>
      <c r="AC21"/>
      <c r="AD21" s="2"/>
    </row>
    <row r="22" spans="3:30" ht="13.2" x14ac:dyDescent="0.25">
      <c r="C22" s="57" t="s">
        <v>15</v>
      </c>
      <c r="D22" s="28">
        <f>AVERAGE(K5:K35)</f>
        <v>-2154.5806451612902</v>
      </c>
      <c r="E22" s="29">
        <f>AVERAGE(L5:L35)</f>
        <v>6138.7447887096787</v>
      </c>
      <c r="F22" s="29">
        <f>AVERAGE(M5:M35)</f>
        <v>1475.1290322580646</v>
      </c>
      <c r="G22" s="29">
        <f>AVERAGE(N5:N35)</f>
        <v>-820.38709677419354</v>
      </c>
      <c r="H22" s="30">
        <f>AVERAGE(O5:O35)</f>
        <v>-416.51612903225805</v>
      </c>
      <c r="I22" s="1">
        <v>18</v>
      </c>
      <c r="J22" s="39">
        <v>1</v>
      </c>
      <c r="K22" s="31">
        <v>-4488</v>
      </c>
      <c r="L22" s="15">
        <v>5300.6413899999998</v>
      </c>
      <c r="M22" s="15">
        <v>479</v>
      </c>
      <c r="N22" s="15">
        <v>-190</v>
      </c>
      <c r="O22" s="32">
        <v>-255</v>
      </c>
      <c r="P22" s="3"/>
      <c r="W22" s="2"/>
      <c r="AC22"/>
      <c r="AD22" s="2"/>
    </row>
    <row r="23" spans="3:30" ht="13.2" x14ac:dyDescent="0.25">
      <c r="C23" s="21" t="s">
        <v>16</v>
      </c>
      <c r="D23" s="31">
        <f>STDEV(K5:K35)</f>
        <v>11878.614026263596</v>
      </c>
      <c r="E23" s="15">
        <f>STDEV(L5:L35)</f>
        <v>2686.4740662466666</v>
      </c>
      <c r="F23" s="15">
        <f>STDEV(M5:M35)</f>
        <v>4388.8433612356648</v>
      </c>
      <c r="G23" s="15">
        <f>STDEV(N5:N35)</f>
        <v>1795.3032924350016</v>
      </c>
      <c r="H23" s="32">
        <f>STDEV(O5:O35)</f>
        <v>5005.3229657433549</v>
      </c>
      <c r="I23" s="1">
        <v>19</v>
      </c>
      <c r="J23" s="39">
        <v>1</v>
      </c>
      <c r="K23" s="31">
        <v>-5262</v>
      </c>
      <c r="L23" s="15">
        <v>5043.1660199999997</v>
      </c>
      <c r="M23" s="15">
        <v>-41</v>
      </c>
      <c r="N23" s="15">
        <v>-290</v>
      </c>
      <c r="O23" s="32">
        <v>-398</v>
      </c>
      <c r="P23" s="3"/>
      <c r="Q23" s="41"/>
      <c r="R23" s="3"/>
      <c r="S23" s="3"/>
      <c r="T23" s="3"/>
      <c r="U23" s="3"/>
      <c r="W23" s="2"/>
      <c r="X23" s="12"/>
      <c r="Y23" s="12"/>
      <c r="Z23" s="12"/>
      <c r="AA23" s="13"/>
      <c r="AC23"/>
      <c r="AD23" s="2"/>
    </row>
    <row r="24" spans="3:30" ht="12.75" customHeight="1" x14ac:dyDescent="0.25">
      <c r="C24" s="22" t="s">
        <v>17</v>
      </c>
      <c r="D24" s="49">
        <f>COUNTIF(K$5:K$35,"&gt;=0")/COUNTA(K$5:K$35)</f>
        <v>0.38709677419354838</v>
      </c>
      <c r="E24" s="42">
        <f t="shared" ref="E24:H24" si="8">COUNTIF(L$5:L$35,"&gt;=0")/COUNTA(L$5:L$35)</f>
        <v>1</v>
      </c>
      <c r="F24" s="42">
        <f t="shared" si="8"/>
        <v>0.58064516129032262</v>
      </c>
      <c r="G24" s="42">
        <f>COUNTIF(N$5:N$35,"&gt;=0")/COUNTA(N$5:N$35)</f>
        <v>0.45161290322580644</v>
      </c>
      <c r="H24" s="43">
        <f t="shared" si="8"/>
        <v>0.5161290322580645</v>
      </c>
      <c r="I24" s="1">
        <v>20</v>
      </c>
      <c r="J24" s="39">
        <v>1</v>
      </c>
      <c r="K24" s="31">
        <v>-5639</v>
      </c>
      <c r="L24" s="15">
        <v>4951.6171800000002</v>
      </c>
      <c r="M24" s="15">
        <v>-303</v>
      </c>
      <c r="N24" s="15">
        <v>-398</v>
      </c>
      <c r="O24" s="32">
        <v>-544</v>
      </c>
      <c r="P24" s="3"/>
      <c r="Q24" s="60" t="s">
        <v>18</v>
      </c>
      <c r="R24" s="60"/>
      <c r="S24" s="60"/>
      <c r="T24" s="60"/>
      <c r="U24" s="60"/>
      <c r="V24" s="60"/>
      <c r="W24" s="60"/>
      <c r="X24" s="12"/>
      <c r="Y24" s="12"/>
      <c r="Z24" s="12"/>
      <c r="AA24" s="13"/>
      <c r="AC24"/>
      <c r="AD24" s="2"/>
    </row>
    <row r="25" spans="3:30" ht="12.75" customHeight="1" x14ac:dyDescent="0.25">
      <c r="C25" s="23" t="s">
        <v>19</v>
      </c>
      <c r="D25" s="50">
        <f>1-D24</f>
        <v>0.61290322580645162</v>
      </c>
      <c r="E25" s="44">
        <f>1-E24</f>
        <v>0</v>
      </c>
      <c r="F25" s="44">
        <f>1-F24</f>
        <v>0.41935483870967738</v>
      </c>
      <c r="G25" s="44">
        <f>1-G24</f>
        <v>0.54838709677419351</v>
      </c>
      <c r="H25" s="45">
        <f>1-H24</f>
        <v>0.4838709677419355</v>
      </c>
      <c r="I25" s="1">
        <v>21</v>
      </c>
      <c r="J25" s="39">
        <v>1</v>
      </c>
      <c r="K25" s="31">
        <v>-6633</v>
      </c>
      <c r="L25" s="15">
        <v>4770.6269400000001</v>
      </c>
      <c r="M25" s="15">
        <v>-517</v>
      </c>
      <c r="N25" s="15">
        <v>-456</v>
      </c>
      <c r="O25" s="32">
        <v>-616</v>
      </c>
      <c r="P25" s="3"/>
      <c r="Q25" s="60"/>
      <c r="R25" s="60"/>
      <c r="S25" s="60"/>
      <c r="T25" s="60"/>
      <c r="U25" s="60"/>
      <c r="V25" s="60"/>
      <c r="W25" s="60"/>
      <c r="X25" s="12"/>
      <c r="Y25" s="12"/>
      <c r="Z25" s="12"/>
      <c r="AA25" s="13"/>
      <c r="AC25"/>
      <c r="AD25" s="2"/>
    </row>
    <row r="26" spans="3:30" ht="13.2" x14ac:dyDescent="0.25">
      <c r="C26" s="51" t="s">
        <v>20</v>
      </c>
      <c r="D26" s="52">
        <f>MEDIAN(K5:K35)</f>
        <v>-2467</v>
      </c>
      <c r="E26" s="52">
        <f>MEDIAN(L5:L35)</f>
        <v>5697.8871200000003</v>
      </c>
      <c r="F26" s="52">
        <f>MEDIAN(M5:M35)</f>
        <v>1107</v>
      </c>
      <c r="G26" s="52">
        <f>MEDIAN(N5:N35)</f>
        <v>-35</v>
      </c>
      <c r="H26" s="52">
        <f>MEDIAN(O5:O35)</f>
        <v>91</v>
      </c>
      <c r="I26" s="1">
        <v>22</v>
      </c>
      <c r="J26" s="39">
        <v>1</v>
      </c>
      <c r="K26" s="31">
        <v>-7084</v>
      </c>
      <c r="L26" s="15">
        <v>4666.7579999999998</v>
      </c>
      <c r="M26" s="15">
        <v>-695</v>
      </c>
      <c r="N26" s="15">
        <v>-691</v>
      </c>
      <c r="O26" s="32">
        <v>-973</v>
      </c>
      <c r="P26" s="3"/>
      <c r="Q26" s="3"/>
      <c r="R26" s="3"/>
      <c r="S26" s="3"/>
      <c r="T26" s="3"/>
      <c r="U26" s="3"/>
      <c r="V26" s="2"/>
      <c r="W26" s="2"/>
      <c r="X26" s="12"/>
      <c r="Y26" s="12"/>
      <c r="Z26" s="12"/>
      <c r="AA26" s="13"/>
      <c r="AC26"/>
      <c r="AD26" s="2"/>
    </row>
    <row r="27" spans="3:30" ht="13.2" x14ac:dyDescent="0.25">
      <c r="I27" s="1">
        <v>23</v>
      </c>
      <c r="J27" s="39">
        <v>1</v>
      </c>
      <c r="K27" s="31">
        <v>-8454</v>
      </c>
      <c r="L27" s="15">
        <v>4564.9997199999998</v>
      </c>
      <c r="M27" s="15">
        <v>-1131</v>
      </c>
      <c r="N27" s="15">
        <v>-777</v>
      </c>
      <c r="O27" s="32">
        <v>-1021</v>
      </c>
      <c r="P27" s="3"/>
      <c r="Q27" s="3"/>
      <c r="R27" s="3"/>
      <c r="S27" s="3"/>
      <c r="T27" s="3"/>
      <c r="U27" s="3"/>
      <c r="V27" s="2"/>
      <c r="W27" s="2"/>
      <c r="X27" s="12"/>
      <c r="Y27" s="12"/>
      <c r="Z27" s="12"/>
      <c r="AA27" s="13"/>
      <c r="AC27"/>
      <c r="AD27" s="2"/>
    </row>
    <row r="28" spans="3:30" ht="13.2" x14ac:dyDescent="0.25">
      <c r="I28" s="1">
        <v>24</v>
      </c>
      <c r="J28" s="39">
        <v>1</v>
      </c>
      <c r="K28" s="31">
        <v>-9139</v>
      </c>
      <c r="L28" s="15">
        <v>4377.2638399999996</v>
      </c>
      <c r="M28" s="15">
        <v>-1475</v>
      </c>
      <c r="N28" s="15">
        <v>-933</v>
      </c>
      <c r="O28" s="32">
        <v>-1181</v>
      </c>
      <c r="P28" s="3"/>
      <c r="X28" s="12"/>
      <c r="Y28" s="12"/>
      <c r="Z28" s="12"/>
      <c r="AA28" s="13"/>
      <c r="AC28"/>
      <c r="AD28" s="2"/>
    </row>
    <row r="29" spans="3:30" ht="13.2" x14ac:dyDescent="0.25">
      <c r="I29" s="1">
        <v>25</v>
      </c>
      <c r="J29" s="39">
        <v>1</v>
      </c>
      <c r="K29" s="31">
        <v>-10689</v>
      </c>
      <c r="L29" s="15">
        <v>4283.1320900000001</v>
      </c>
      <c r="M29" s="15">
        <v>-1772</v>
      </c>
      <c r="N29" s="15">
        <v>-1066</v>
      </c>
      <c r="O29" s="32">
        <v>-1430</v>
      </c>
      <c r="P29" s="3"/>
      <c r="Q29" s="3"/>
      <c r="R29" s="3"/>
      <c r="S29" s="3"/>
      <c r="T29" s="3"/>
      <c r="U29" s="3"/>
      <c r="V29" s="2"/>
      <c r="W29" s="2"/>
      <c r="X29" s="12"/>
      <c r="Y29" s="12"/>
      <c r="Z29" s="12"/>
      <c r="AA29" s="13"/>
      <c r="AC29"/>
      <c r="AD29" s="2"/>
    </row>
    <row r="30" spans="3:30" ht="13.2" x14ac:dyDescent="0.25">
      <c r="I30" s="1">
        <v>26</v>
      </c>
      <c r="J30" s="39">
        <v>1</v>
      </c>
      <c r="K30" s="31">
        <v>-11363</v>
      </c>
      <c r="L30" s="15">
        <v>3843.8380400000001</v>
      </c>
      <c r="M30" s="15">
        <v>-2073</v>
      </c>
      <c r="N30" s="15">
        <v>-1127</v>
      </c>
      <c r="O30" s="32">
        <v>-1751</v>
      </c>
      <c r="P30" s="3"/>
      <c r="Q30" s="3"/>
      <c r="R30" s="3"/>
      <c r="S30" s="3"/>
      <c r="T30" s="3"/>
      <c r="U30" s="3"/>
      <c r="V30" s="2"/>
      <c r="W30" s="2"/>
      <c r="X30" s="12"/>
      <c r="Y30" s="12"/>
      <c r="Z30" s="12"/>
      <c r="AA30" s="13"/>
      <c r="AC30"/>
      <c r="AD30" s="2"/>
    </row>
    <row r="31" spans="3:30" ht="13.2" x14ac:dyDescent="0.25">
      <c r="I31" s="1">
        <v>27</v>
      </c>
      <c r="J31" s="39">
        <v>1</v>
      </c>
      <c r="K31" s="31">
        <v>-11789</v>
      </c>
      <c r="L31" s="15">
        <v>3277.9534899999999</v>
      </c>
      <c r="M31" s="15">
        <v>-2364</v>
      </c>
      <c r="N31" s="15">
        <v>-1442</v>
      </c>
      <c r="O31" s="32">
        <v>-1967</v>
      </c>
      <c r="P31" s="3"/>
      <c r="Q31" s="3"/>
      <c r="R31" s="3"/>
      <c r="S31" s="3"/>
      <c r="T31" s="3"/>
      <c r="U31" s="3"/>
      <c r="V31" s="2"/>
      <c r="W31" s="2"/>
      <c r="X31" s="12"/>
      <c r="Y31" s="12"/>
      <c r="Z31" s="12"/>
      <c r="AA31" s="13"/>
      <c r="AC31"/>
      <c r="AD31" s="2"/>
    </row>
    <row r="32" spans="3:30" ht="13.2" x14ac:dyDescent="0.25">
      <c r="I32" s="1">
        <v>28</v>
      </c>
      <c r="J32" s="39">
        <v>1</v>
      </c>
      <c r="K32" s="31">
        <v>-13036</v>
      </c>
      <c r="L32" s="15">
        <v>3158.8189200000002</v>
      </c>
      <c r="M32" s="15">
        <v>-2990</v>
      </c>
      <c r="N32" s="15">
        <v>-2638</v>
      </c>
      <c r="O32" s="32">
        <v>-2324</v>
      </c>
      <c r="P32" s="3"/>
      <c r="Q32" s="3"/>
      <c r="R32" s="3"/>
      <c r="S32" s="3"/>
      <c r="T32" s="3"/>
      <c r="U32" s="3"/>
      <c r="V32" s="2"/>
      <c r="W32" s="2"/>
      <c r="X32" s="12"/>
      <c r="Y32" s="12"/>
      <c r="Z32" s="12"/>
      <c r="AA32" s="13"/>
      <c r="AC32"/>
      <c r="AD32" s="2"/>
    </row>
    <row r="33" spans="9:30" ht="13.2" x14ac:dyDescent="0.25">
      <c r="I33" s="1">
        <v>29</v>
      </c>
      <c r="J33" s="39">
        <v>1</v>
      </c>
      <c r="K33" s="31">
        <v>-14923</v>
      </c>
      <c r="L33" s="15">
        <v>2892.36438</v>
      </c>
      <c r="M33" s="15">
        <v>-3649</v>
      </c>
      <c r="N33" s="15">
        <v>-3485</v>
      </c>
      <c r="O33" s="32">
        <v>-3014</v>
      </c>
      <c r="P33" s="3"/>
      <c r="Q33" s="3"/>
      <c r="R33" s="3"/>
      <c r="S33" s="3"/>
      <c r="T33" s="3"/>
      <c r="U33" s="3"/>
      <c r="V33" s="2"/>
      <c r="W33" s="2"/>
      <c r="X33" s="12"/>
      <c r="Y33" s="12"/>
      <c r="Z33" s="12"/>
      <c r="AA33" s="13"/>
      <c r="AC33"/>
      <c r="AD33" s="2"/>
    </row>
    <row r="34" spans="9:30" ht="13.2" x14ac:dyDescent="0.25">
      <c r="I34" s="1">
        <v>30</v>
      </c>
      <c r="J34" s="39">
        <v>1</v>
      </c>
      <c r="K34" s="31">
        <v>-16558</v>
      </c>
      <c r="L34" s="15">
        <v>2649.3265900000001</v>
      </c>
      <c r="M34" s="15">
        <v>-4258</v>
      </c>
      <c r="N34" s="15">
        <v>-4171</v>
      </c>
      <c r="O34" s="32">
        <v>-4028</v>
      </c>
      <c r="P34" s="3"/>
      <c r="Q34" s="3"/>
      <c r="R34" s="3"/>
      <c r="S34" s="3"/>
      <c r="T34" s="3"/>
      <c r="U34" s="3"/>
      <c r="V34" s="2"/>
      <c r="W34" s="2"/>
      <c r="X34" s="12"/>
      <c r="Y34" s="12"/>
      <c r="Z34" s="12"/>
      <c r="AA34" s="13"/>
      <c r="AC34"/>
      <c r="AD34" s="2"/>
    </row>
    <row r="35" spans="9:30" ht="13.2" x14ac:dyDescent="0.25">
      <c r="I35" s="1">
        <v>31</v>
      </c>
      <c r="J35" s="40">
        <v>1</v>
      </c>
      <c r="K35" s="33">
        <v>-32242</v>
      </c>
      <c r="L35" s="20">
        <v>462.69189999999998</v>
      </c>
      <c r="M35" s="20">
        <v>-6668</v>
      </c>
      <c r="N35" s="20">
        <v>-8601</v>
      </c>
      <c r="O35" s="34">
        <v>-24223</v>
      </c>
      <c r="P35" s="3"/>
      <c r="Q35" s="3"/>
      <c r="R35" s="3"/>
      <c r="S35" s="3"/>
      <c r="T35" s="3"/>
      <c r="U35" s="3"/>
      <c r="V35" s="2"/>
      <c r="W35" s="2"/>
      <c r="X35" s="12"/>
      <c r="Y35" s="12"/>
      <c r="Z35" s="12"/>
      <c r="AA35" s="13"/>
      <c r="AC35"/>
      <c r="AD35" s="2"/>
    </row>
    <row r="36" spans="9:30" ht="13.2" x14ac:dyDescent="0.25">
      <c r="I36" s="5"/>
      <c r="P36" s="5"/>
      <c r="Q36" s="5"/>
      <c r="R36" s="5"/>
      <c r="S36" s="5"/>
      <c r="T36" s="5"/>
      <c r="U36" s="5"/>
      <c r="V36" s="2"/>
      <c r="W36" s="2"/>
      <c r="X36" s="12"/>
      <c r="Y36" s="12"/>
      <c r="Z36" s="12"/>
      <c r="AA36" s="13"/>
      <c r="AC36"/>
      <c r="AD36" s="2"/>
    </row>
    <row r="37" spans="9:30" ht="13.2" x14ac:dyDescent="0.25">
      <c r="I37" s="5"/>
      <c r="P37" s="5"/>
      <c r="Q37" s="5"/>
      <c r="R37" s="5"/>
      <c r="S37" s="5"/>
      <c r="T37" s="5"/>
      <c r="U37" s="5"/>
      <c r="V37" s="2"/>
      <c r="W37" s="2"/>
      <c r="X37" s="12"/>
      <c r="Y37" s="12"/>
      <c r="Z37" s="12"/>
      <c r="AA37" s="13"/>
      <c r="AC37"/>
      <c r="AD37" s="2"/>
    </row>
    <row r="38" spans="9:30" ht="13.2" x14ac:dyDescent="0.25">
      <c r="I38" s="2"/>
      <c r="P38" s="2"/>
      <c r="Q38" s="2"/>
      <c r="R38" s="2"/>
      <c r="S38" s="2"/>
      <c r="T38" s="2"/>
      <c r="U38" s="2"/>
      <c r="V38" s="2"/>
      <c r="W38" s="2"/>
      <c r="X38" s="12"/>
      <c r="Y38" s="12"/>
      <c r="Z38" s="12"/>
      <c r="AA38" s="13"/>
      <c r="AC38"/>
      <c r="AD38" s="2"/>
    </row>
    <row r="39" spans="9:30" ht="13.2" x14ac:dyDescent="0.25">
      <c r="I39" s="7"/>
      <c r="P39" s="7"/>
      <c r="Q39" s="7"/>
      <c r="R39" s="7"/>
      <c r="S39" s="7"/>
      <c r="T39" s="7"/>
      <c r="U39" s="7"/>
      <c r="V39" s="2"/>
      <c r="W39" s="2"/>
      <c r="X39" s="12"/>
      <c r="Y39" s="12"/>
      <c r="Z39" s="12"/>
      <c r="AA39" s="13"/>
      <c r="AC39"/>
      <c r="AD39" s="2"/>
    </row>
    <row r="40" spans="9:30" ht="13.2" x14ac:dyDescent="0.25">
      <c r="I40" s="8"/>
      <c r="P40" s="8"/>
      <c r="Q40" s="8"/>
      <c r="R40" s="8"/>
      <c r="S40" s="8"/>
      <c r="T40" s="8"/>
      <c r="U40" s="8"/>
      <c r="V40" s="2"/>
      <c r="W40" s="2"/>
      <c r="X40" s="12"/>
      <c r="Y40" s="12"/>
      <c r="Z40" s="12"/>
      <c r="AA40" s="13"/>
      <c r="AC40"/>
      <c r="AD40" s="2"/>
    </row>
    <row r="41" spans="9:30" ht="13.2" x14ac:dyDescent="0.25">
      <c r="I41" s="8"/>
      <c r="P41" s="8"/>
      <c r="Q41" s="8"/>
      <c r="R41" s="8"/>
      <c r="S41" s="8"/>
      <c r="T41" s="8"/>
      <c r="U41" s="8"/>
      <c r="V41" s="2"/>
      <c r="W41" s="2"/>
      <c r="X41" s="12"/>
      <c r="Y41" s="12"/>
      <c r="Z41" s="12"/>
      <c r="AA41" s="13"/>
      <c r="AC41"/>
      <c r="AD41" s="2"/>
    </row>
    <row r="42" spans="9:30" ht="13.2" x14ac:dyDescent="0.25">
      <c r="I42" s="8"/>
      <c r="P42" s="8"/>
      <c r="Q42" s="8"/>
      <c r="R42" s="8"/>
      <c r="S42" s="8"/>
      <c r="T42" s="8"/>
      <c r="U42" s="8"/>
      <c r="V42" s="2"/>
      <c r="W42" s="2"/>
      <c r="X42" s="12"/>
      <c r="Y42" s="12"/>
      <c r="Z42" s="12"/>
      <c r="AA42" s="13"/>
      <c r="AC42"/>
      <c r="AD42" s="2"/>
    </row>
    <row r="43" spans="9:30" ht="13.2" x14ac:dyDescent="0.25">
      <c r="I43" s="8"/>
      <c r="P43" s="8"/>
      <c r="Q43" s="8"/>
      <c r="R43" s="8"/>
      <c r="S43" s="8"/>
      <c r="T43" s="8"/>
      <c r="U43" s="8"/>
      <c r="V43" s="2"/>
      <c r="W43" s="2"/>
      <c r="X43" s="12"/>
      <c r="Y43" s="12"/>
      <c r="Z43" s="12"/>
      <c r="AA43" s="13"/>
      <c r="AC43"/>
      <c r="AD43" s="2"/>
    </row>
    <row r="44" spans="9:30" ht="13.2" x14ac:dyDescent="0.25">
      <c r="I44" s="8"/>
      <c r="P44" s="8"/>
      <c r="Q44" s="8"/>
      <c r="R44" s="8"/>
      <c r="S44" s="8"/>
      <c r="T44" s="8"/>
      <c r="U44" s="8"/>
      <c r="V44" s="2"/>
      <c r="W44" s="2"/>
      <c r="X44" s="12"/>
      <c r="Y44" s="12"/>
      <c r="Z44" s="12"/>
      <c r="AA44" s="13"/>
      <c r="AC44"/>
      <c r="AD44" s="2"/>
    </row>
    <row r="45" spans="9:30" ht="13.2" x14ac:dyDescent="0.25">
      <c r="I45" s="8"/>
      <c r="P45" s="8"/>
      <c r="Q45" s="8"/>
      <c r="R45" s="8"/>
      <c r="S45" s="8"/>
      <c r="T45" s="8"/>
      <c r="U45" s="8"/>
      <c r="V45" s="2"/>
      <c r="W45" s="2"/>
      <c r="X45" s="12"/>
      <c r="Y45" s="12"/>
      <c r="Z45" s="12"/>
      <c r="AA45" s="13"/>
      <c r="AC45"/>
      <c r="AD45" s="2"/>
    </row>
    <row r="46" spans="9:30" ht="13.2" x14ac:dyDescent="0.25">
      <c r="I46" s="8"/>
      <c r="P46" s="8"/>
      <c r="Q46" s="8"/>
      <c r="R46" s="8"/>
      <c r="S46" s="8"/>
      <c r="T46" s="8"/>
      <c r="U46" s="8"/>
      <c r="V46" s="2"/>
      <c r="W46" s="2"/>
      <c r="X46" s="12"/>
      <c r="Y46" s="12"/>
      <c r="Z46" s="12"/>
      <c r="AA46" s="13"/>
      <c r="AC46"/>
      <c r="AD46" s="2"/>
    </row>
    <row r="47" spans="9:30" ht="13.2" x14ac:dyDescent="0.25">
      <c r="I47" s="8"/>
      <c r="P47" s="8"/>
      <c r="Q47" s="8"/>
      <c r="R47" s="8"/>
      <c r="S47" s="8"/>
      <c r="T47" s="8"/>
      <c r="U47" s="8"/>
      <c r="V47" s="2"/>
      <c r="W47" s="2"/>
      <c r="X47" s="12"/>
      <c r="Y47" s="12"/>
      <c r="Z47" s="12"/>
      <c r="AA47" s="13"/>
      <c r="AC47"/>
      <c r="AD47" s="2"/>
    </row>
    <row r="48" spans="9:30" ht="13.2" x14ac:dyDescent="0.25">
      <c r="I48" s="8"/>
      <c r="P48" s="8"/>
      <c r="Q48" s="8"/>
      <c r="R48" s="8"/>
      <c r="S48" s="8"/>
      <c r="T48" s="8"/>
      <c r="U48" s="8"/>
      <c r="V48" s="2"/>
      <c r="W48" s="2"/>
      <c r="X48" s="12"/>
      <c r="Y48" s="12"/>
      <c r="Z48" s="12"/>
      <c r="AA48" s="13"/>
      <c r="AC48"/>
      <c r="AD48" s="2"/>
    </row>
    <row r="49" spans="9:30" ht="13.2" x14ac:dyDescent="0.25">
      <c r="I49" s="8"/>
      <c r="P49" s="8"/>
      <c r="Q49" s="8"/>
      <c r="R49" s="8"/>
      <c r="S49" s="8"/>
      <c r="T49" s="8"/>
      <c r="U49" s="8"/>
      <c r="V49" s="2"/>
      <c r="W49" s="2"/>
      <c r="X49" s="12"/>
      <c r="Y49" s="12"/>
      <c r="Z49" s="12"/>
      <c r="AA49" s="13"/>
      <c r="AC49"/>
      <c r="AD49" s="2"/>
    </row>
    <row r="50" spans="9:30" ht="13.2" x14ac:dyDescent="0.25">
      <c r="I50" s="8"/>
      <c r="P50" s="8"/>
      <c r="Q50" s="8"/>
      <c r="R50" s="8"/>
      <c r="S50" s="8"/>
      <c r="T50" s="8"/>
      <c r="U50" s="8"/>
      <c r="V50" s="2"/>
      <c r="W50" s="2"/>
      <c r="X50" s="12"/>
      <c r="Y50" s="12"/>
      <c r="Z50" s="12"/>
      <c r="AA50" s="13"/>
      <c r="AC50"/>
      <c r="AD50" s="2"/>
    </row>
    <row r="51" spans="9:30" ht="13.2" x14ac:dyDescent="0.25">
      <c r="I51" s="8"/>
      <c r="P51" s="8"/>
      <c r="Q51" s="8"/>
      <c r="R51" s="8"/>
      <c r="S51" s="8"/>
      <c r="T51" s="8"/>
      <c r="U51" s="8"/>
      <c r="V51" s="2"/>
      <c r="W51" s="2"/>
      <c r="X51" s="12"/>
      <c r="Y51" s="12"/>
      <c r="Z51" s="12"/>
      <c r="AA51" s="13"/>
      <c r="AC51"/>
      <c r="AD51" s="2"/>
    </row>
    <row r="52" spans="9:30" ht="13.2" x14ac:dyDescent="0.25">
      <c r="I52" s="9"/>
      <c r="P52" s="9"/>
      <c r="Q52" s="8"/>
      <c r="R52" s="8"/>
      <c r="S52" s="8"/>
      <c r="T52" s="8"/>
      <c r="U52" s="8"/>
      <c r="V52" s="2"/>
      <c r="W52" s="2"/>
      <c r="X52" s="12"/>
      <c r="Y52" s="12"/>
      <c r="Z52" s="12"/>
      <c r="AA52" s="13"/>
      <c r="AC52"/>
      <c r="AD52" s="2"/>
    </row>
    <row r="53" spans="9:30" ht="13.2" x14ac:dyDescent="0.25">
      <c r="I53" s="9"/>
      <c r="P53" s="9"/>
      <c r="Q53" s="8"/>
      <c r="R53" s="8"/>
      <c r="S53" s="8"/>
      <c r="T53" s="8"/>
      <c r="U53" s="8"/>
      <c r="V53" s="2"/>
      <c r="W53" s="2"/>
      <c r="X53" s="12"/>
      <c r="Y53" s="12"/>
      <c r="Z53" s="12"/>
      <c r="AA53" s="13"/>
      <c r="AC53"/>
      <c r="AD53" s="2"/>
    </row>
    <row r="54" spans="9:30" ht="13.2" x14ac:dyDescent="0.25">
      <c r="I54" s="9"/>
      <c r="P54" s="9"/>
      <c r="Q54" s="9"/>
      <c r="R54" s="9"/>
      <c r="S54" s="9"/>
      <c r="T54" s="9"/>
      <c r="U54" s="9"/>
      <c r="V54" s="2"/>
      <c r="W54" s="2"/>
      <c r="X54" s="12"/>
      <c r="Y54" s="12"/>
      <c r="Z54" s="12"/>
      <c r="AA54" s="13"/>
      <c r="AC54"/>
      <c r="AD54" s="2"/>
    </row>
    <row r="55" spans="9:30" ht="13.2" x14ac:dyDescent="0.25">
      <c r="I55" s="9"/>
      <c r="P55" s="9"/>
      <c r="Q55" s="9"/>
      <c r="R55" s="9"/>
      <c r="S55" s="9"/>
      <c r="T55" s="9"/>
      <c r="U55" s="9"/>
      <c r="V55" s="2"/>
      <c r="W55" s="2"/>
      <c r="X55" s="12"/>
      <c r="Y55" s="12"/>
      <c r="Z55" s="12"/>
      <c r="AA55" s="13"/>
      <c r="AC55"/>
      <c r="AD55" s="2"/>
    </row>
    <row r="56" spans="9:30" ht="13.2" x14ac:dyDescent="0.25">
      <c r="I56" s="8"/>
      <c r="P56" s="8"/>
      <c r="Q56" s="8"/>
      <c r="R56" s="8"/>
      <c r="S56" s="8"/>
      <c r="T56" s="8"/>
      <c r="U56" s="8"/>
      <c r="V56" s="2"/>
      <c r="W56" s="2"/>
      <c r="X56" s="12"/>
      <c r="Y56" s="12"/>
      <c r="Z56" s="12"/>
      <c r="AA56" s="13"/>
      <c r="AC56"/>
      <c r="AD56" s="2"/>
    </row>
    <row r="57" spans="9:30" ht="13.2" x14ac:dyDescent="0.25">
      <c r="I57" s="8"/>
      <c r="P57" s="8"/>
      <c r="Q57" s="8"/>
      <c r="R57" s="8"/>
      <c r="S57" s="8"/>
      <c r="T57" s="8"/>
      <c r="U57" s="8"/>
      <c r="V57" s="2"/>
      <c r="W57" s="2"/>
      <c r="X57" s="12"/>
      <c r="Y57" s="12"/>
      <c r="Z57" s="12"/>
      <c r="AA57" s="13"/>
      <c r="AC57"/>
      <c r="AD57" s="2"/>
    </row>
    <row r="58" spans="9:30" ht="13.2" x14ac:dyDescent="0.25">
      <c r="I58" s="8"/>
      <c r="P58" s="8"/>
      <c r="Q58" s="8"/>
      <c r="R58" s="8"/>
      <c r="S58" s="8"/>
      <c r="T58" s="8"/>
      <c r="U58" s="8"/>
      <c r="V58" s="2"/>
      <c r="W58" s="2"/>
      <c r="X58" s="12"/>
      <c r="Y58" s="12"/>
      <c r="Z58" s="12"/>
      <c r="AA58" s="13"/>
      <c r="AC58"/>
      <c r="AD58" s="2"/>
    </row>
    <row r="59" spans="9:30" ht="13.2" x14ac:dyDescent="0.25">
      <c r="I59" s="10"/>
      <c r="P59" s="10"/>
      <c r="Q59" s="10"/>
      <c r="R59" s="10"/>
      <c r="S59" s="10"/>
      <c r="T59" s="10"/>
      <c r="U59" s="10"/>
      <c r="V59" s="2"/>
      <c r="W59" s="2"/>
      <c r="X59" s="12"/>
      <c r="Y59" s="12"/>
      <c r="Z59" s="12"/>
      <c r="AA59" s="13"/>
      <c r="AC59"/>
      <c r="AD59" s="2"/>
    </row>
    <row r="60" spans="9:30" ht="13.2" x14ac:dyDescent="0.25">
      <c r="V60" s="2"/>
      <c r="W60" s="2"/>
      <c r="X60" s="12"/>
      <c r="Y60" s="12"/>
      <c r="Z60" s="12"/>
      <c r="AA60" s="13"/>
      <c r="AC60"/>
      <c r="AD60" s="2"/>
    </row>
    <row r="61" spans="9:30" ht="13.2" x14ac:dyDescent="0.25">
      <c r="V61" s="2"/>
      <c r="W61" s="2"/>
      <c r="X61" s="12"/>
      <c r="Y61" s="12"/>
      <c r="Z61" s="12"/>
      <c r="AA61" s="13"/>
      <c r="AC61"/>
      <c r="AD61" s="2"/>
    </row>
    <row r="62" spans="9:30" ht="13.2" x14ac:dyDescent="0.25">
      <c r="V62" s="2"/>
      <c r="W62" s="2"/>
      <c r="X62" s="12"/>
      <c r="Y62" s="12"/>
      <c r="Z62" s="12"/>
      <c r="AA62" s="13"/>
      <c r="AC62"/>
      <c r="AD62" s="2"/>
    </row>
    <row r="63" spans="9:30" ht="13.2" x14ac:dyDescent="0.25">
      <c r="V63" s="2"/>
      <c r="W63" s="2"/>
      <c r="X63" s="12"/>
      <c r="Y63" s="12"/>
      <c r="Z63" s="12"/>
      <c r="AA63" s="13"/>
      <c r="AC63"/>
      <c r="AD63" s="2"/>
    </row>
    <row r="64" spans="9:30" ht="13.2" x14ac:dyDescent="0.25">
      <c r="V64" s="2"/>
      <c r="W64" s="2"/>
      <c r="X64" s="12"/>
      <c r="Y64" s="12"/>
      <c r="Z64" s="12"/>
      <c r="AA64" s="13"/>
      <c r="AC64"/>
      <c r="AD64" s="2"/>
    </row>
    <row r="65" spans="22:30" ht="13.2" x14ac:dyDescent="0.25">
      <c r="V65" s="2"/>
      <c r="W65" s="2"/>
      <c r="X65" s="12"/>
      <c r="Y65" s="12"/>
      <c r="Z65" s="12"/>
      <c r="AA65" s="13"/>
      <c r="AC65"/>
      <c r="AD65" s="2"/>
    </row>
    <row r="66" spans="22:30" ht="13.2" x14ac:dyDescent="0.25">
      <c r="V66" s="2"/>
      <c r="W66" s="2"/>
      <c r="X66" s="12"/>
      <c r="Y66" s="12"/>
      <c r="Z66" s="12"/>
      <c r="AA66" s="13"/>
      <c r="AC66"/>
      <c r="AD66" s="2"/>
    </row>
    <row r="67" spans="22:30" ht="13.2" x14ac:dyDescent="0.25">
      <c r="V67" s="2"/>
      <c r="W67" s="2"/>
      <c r="X67" s="12"/>
      <c r="Y67" s="12"/>
      <c r="Z67" s="12"/>
      <c r="AA67" s="13"/>
      <c r="AC67"/>
      <c r="AD67" s="2"/>
    </row>
    <row r="68" spans="22:30" ht="13.2" x14ac:dyDescent="0.25">
      <c r="V68" s="2"/>
      <c r="W68" s="2"/>
      <c r="X68" s="12"/>
      <c r="Y68" s="12"/>
      <c r="Z68" s="12"/>
      <c r="AA68" s="13"/>
      <c r="AC68"/>
      <c r="AD68" s="2"/>
    </row>
    <row r="69" spans="22:30" ht="13.2" x14ac:dyDescent="0.25">
      <c r="V69" s="2"/>
      <c r="W69" s="2"/>
      <c r="X69" s="12"/>
      <c r="Y69" s="12"/>
      <c r="Z69" s="12"/>
      <c r="AA69" s="13"/>
      <c r="AC69"/>
      <c r="AD69" s="2"/>
    </row>
    <row r="70" spans="22:30" ht="13.2" x14ac:dyDescent="0.25">
      <c r="V70" s="2"/>
      <c r="W70" s="2"/>
      <c r="X70" s="12"/>
      <c r="Y70" s="12"/>
      <c r="Z70" s="12"/>
      <c r="AA70" s="13"/>
      <c r="AC70"/>
      <c r="AD70" s="2"/>
    </row>
    <row r="71" spans="22:30" ht="13.2" x14ac:dyDescent="0.25">
      <c r="V71" s="2"/>
      <c r="W71" s="2"/>
      <c r="X71" s="12"/>
      <c r="Y71" s="12"/>
      <c r="Z71" s="12"/>
      <c r="AA71" s="13"/>
      <c r="AC71"/>
      <c r="AD71" s="2"/>
    </row>
    <row r="72" spans="22:30" ht="13.2" x14ac:dyDescent="0.25">
      <c r="V72" s="2"/>
      <c r="W72" s="2"/>
      <c r="X72" s="12"/>
      <c r="Y72" s="12"/>
      <c r="Z72" s="12"/>
      <c r="AA72" s="13"/>
      <c r="AC72"/>
      <c r="AD72" s="2"/>
    </row>
    <row r="73" spans="22:30" ht="13.2" x14ac:dyDescent="0.25">
      <c r="V73" s="2"/>
      <c r="W73" s="2"/>
      <c r="X73" s="12"/>
      <c r="Y73" s="12"/>
      <c r="Z73" s="12"/>
      <c r="AA73" s="13"/>
      <c r="AC73"/>
      <c r="AD73" s="2"/>
    </row>
    <row r="74" spans="22:30" ht="13.2" x14ac:dyDescent="0.25">
      <c r="V74" s="2"/>
      <c r="W74" s="2"/>
      <c r="X74" s="12"/>
      <c r="Y74" s="12"/>
      <c r="Z74" s="12"/>
      <c r="AA74" s="13"/>
      <c r="AC74"/>
      <c r="AD74" s="2"/>
    </row>
    <row r="75" spans="22:30" ht="13.2" x14ac:dyDescent="0.25">
      <c r="V75" s="2"/>
      <c r="W75" s="2"/>
      <c r="X75" s="12"/>
      <c r="Y75" s="12"/>
      <c r="Z75" s="12"/>
      <c r="AA75" s="13"/>
      <c r="AC75"/>
      <c r="AD75" s="2"/>
    </row>
    <row r="76" spans="22:30" ht="13.2" x14ac:dyDescent="0.25">
      <c r="V76" s="2"/>
      <c r="W76" s="2"/>
      <c r="X76" s="12"/>
      <c r="Y76" s="12"/>
      <c r="Z76" s="12"/>
      <c r="AA76" s="13"/>
      <c r="AC76"/>
      <c r="AD76" s="2"/>
    </row>
    <row r="77" spans="22:30" ht="13.2" x14ac:dyDescent="0.25">
      <c r="V77" s="2"/>
      <c r="W77" s="2"/>
      <c r="X77" s="12"/>
      <c r="Y77" s="12"/>
      <c r="Z77" s="12"/>
      <c r="AA77" s="13"/>
      <c r="AC77"/>
      <c r="AD77" s="2"/>
    </row>
    <row r="78" spans="22:30" ht="13.2" x14ac:dyDescent="0.25">
      <c r="V78" s="2"/>
      <c r="W78" s="2"/>
      <c r="X78" s="12"/>
      <c r="Y78" s="12"/>
      <c r="Z78" s="12"/>
      <c r="AA78" s="13"/>
      <c r="AC78"/>
      <c r="AD78" s="2"/>
    </row>
    <row r="79" spans="22:30" ht="13.2" x14ac:dyDescent="0.25">
      <c r="V79" s="2"/>
      <c r="W79" s="2"/>
      <c r="X79" s="12"/>
      <c r="Y79" s="12"/>
      <c r="Z79" s="12"/>
      <c r="AA79" s="13"/>
      <c r="AC79"/>
      <c r="AD79" s="2"/>
    </row>
    <row r="80" spans="22:30" ht="13.2" x14ac:dyDescent="0.25">
      <c r="V80" s="2"/>
      <c r="W80" s="2"/>
      <c r="X80" s="12"/>
      <c r="Y80" s="12"/>
      <c r="Z80" s="12"/>
      <c r="AA80" s="13"/>
      <c r="AC80"/>
      <c r="AD80" s="2"/>
    </row>
    <row r="81" spans="9:30" ht="13.2" x14ac:dyDescent="0.25">
      <c r="V81" s="2"/>
      <c r="W81" s="2"/>
      <c r="X81" s="12"/>
      <c r="Y81" s="12"/>
      <c r="Z81" s="12"/>
      <c r="AA81" s="13"/>
      <c r="AC81"/>
      <c r="AD81" s="2"/>
    </row>
    <row r="82" spans="9:30" ht="13.2" x14ac:dyDescent="0.25">
      <c r="V82" s="2"/>
      <c r="W82" s="2"/>
      <c r="X82" s="12"/>
      <c r="Y82" s="12"/>
      <c r="Z82" s="12"/>
      <c r="AA82" s="13"/>
      <c r="AC82"/>
      <c r="AD82" s="2"/>
    </row>
    <row r="83" spans="9:30" ht="13.2" x14ac:dyDescent="0.25">
      <c r="V83" s="2"/>
      <c r="W83" s="2"/>
      <c r="X83" s="12"/>
      <c r="Y83" s="12"/>
      <c r="Z83" s="12"/>
      <c r="AA83" s="13"/>
      <c r="AC83"/>
      <c r="AD83" s="2"/>
    </row>
    <row r="84" spans="9:30" ht="13.2" x14ac:dyDescent="0.25">
      <c r="V84" s="2"/>
      <c r="W84" s="2"/>
      <c r="X84" s="12"/>
      <c r="Y84" s="12"/>
      <c r="Z84" s="12"/>
      <c r="AA84" s="13"/>
      <c r="AC84"/>
      <c r="AD84" s="2"/>
    </row>
    <row r="85" spans="9:30" ht="13.2" x14ac:dyDescent="0.25">
      <c r="V85" s="2"/>
      <c r="W85" s="2"/>
      <c r="X85" s="12"/>
      <c r="Y85" s="12"/>
      <c r="Z85" s="12"/>
      <c r="AA85" s="13"/>
      <c r="AC85"/>
      <c r="AD85" s="2"/>
    </row>
    <row r="86" spans="9:30" ht="13.2" x14ac:dyDescent="0.25">
      <c r="V86" s="2"/>
      <c r="W86" s="2"/>
      <c r="X86" s="12"/>
      <c r="Y86" s="12"/>
      <c r="Z86" s="12"/>
      <c r="AA86" s="13"/>
      <c r="AC86"/>
      <c r="AD86" s="2"/>
    </row>
    <row r="87" spans="9:30" ht="13.2" x14ac:dyDescent="0.25">
      <c r="V87" s="2"/>
      <c r="W87" s="2"/>
      <c r="X87" s="12"/>
      <c r="Y87" s="12"/>
      <c r="Z87" s="12"/>
      <c r="AA87" s="13"/>
      <c r="AC87"/>
      <c r="AD87" s="2"/>
    </row>
    <row r="88" spans="9:30" ht="13.2" x14ac:dyDescent="0.25">
      <c r="V88" s="2"/>
      <c r="W88" s="2"/>
      <c r="X88" s="12"/>
      <c r="Y88" s="12"/>
      <c r="Z88" s="12"/>
      <c r="AA88" s="13"/>
      <c r="AC88"/>
      <c r="AD88" s="2"/>
    </row>
    <row r="89" spans="9:30" ht="13.2" x14ac:dyDescent="0.25">
      <c r="V89" s="2"/>
      <c r="W89" s="2"/>
      <c r="X89" s="12"/>
      <c r="Y89" s="12"/>
      <c r="Z89" s="12"/>
      <c r="AA89" s="13"/>
      <c r="AC89"/>
      <c r="AD89" s="2"/>
    </row>
    <row r="90" spans="9:30" ht="13.2" x14ac:dyDescent="0.25">
      <c r="V90" s="2"/>
      <c r="W90" s="2"/>
      <c r="X90" s="12"/>
      <c r="Y90" s="12"/>
      <c r="Z90" s="12"/>
      <c r="AA90" s="13"/>
      <c r="AC90"/>
      <c r="AD90" s="2"/>
    </row>
    <row r="91" spans="9:30" ht="13.2" x14ac:dyDescent="0.25">
      <c r="V91" s="2"/>
      <c r="W91" s="2"/>
      <c r="X91" s="12"/>
      <c r="Y91" s="12"/>
      <c r="Z91" s="12"/>
      <c r="AA91" s="13"/>
      <c r="AC91"/>
      <c r="AD91" s="2"/>
    </row>
    <row r="92" spans="9:30" ht="13.2" x14ac:dyDescent="0.25">
      <c r="V92" s="2"/>
      <c r="W92" s="2"/>
      <c r="X92" s="12"/>
      <c r="Y92" s="12"/>
      <c r="Z92" s="12"/>
      <c r="AA92" s="13"/>
      <c r="AC92"/>
      <c r="AD92" s="2"/>
    </row>
    <row r="93" spans="9:30" ht="13.2" x14ac:dyDescent="0.25">
      <c r="I93" s="2"/>
      <c r="P93" s="2"/>
      <c r="Q93" s="2"/>
      <c r="R93" s="2"/>
      <c r="S93" s="2"/>
      <c r="T93" s="2"/>
      <c r="U93" s="2"/>
      <c r="V93" s="2"/>
      <c r="W93" s="2"/>
      <c r="X93" s="12"/>
      <c r="Y93" s="12"/>
      <c r="Z93" s="12"/>
      <c r="AA93" s="13"/>
      <c r="AC93"/>
      <c r="AD93" s="2"/>
    </row>
    <row r="94" spans="9:30" ht="13.2" x14ac:dyDescent="0.25">
      <c r="I94" s="2"/>
      <c r="P94" s="2"/>
      <c r="Q94" s="2"/>
      <c r="R94" s="2"/>
      <c r="S94" s="2"/>
      <c r="T94" s="2"/>
      <c r="U94" s="2"/>
      <c r="V94" s="2"/>
      <c r="W94" s="2"/>
      <c r="X94" s="12"/>
      <c r="Y94" s="12"/>
      <c r="Z94" s="12"/>
      <c r="AA94" s="13"/>
      <c r="AC94"/>
      <c r="AD94" s="2"/>
    </row>
    <row r="95" spans="9:30" x14ac:dyDescent="0.2">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EMODescription xmlns="c2d3ddbd-1907-4f48-8693-0f26089e1585" xsi:nil="true"/>
    <AEMOCustodian xmlns="c2d3ddbd-1907-4f48-8693-0f26089e1585">
      <UserInfo>
        <DisplayName>Luke Stevens</DisplayName>
        <AccountId>23</AccountId>
        <AccountType/>
      </UserInfo>
    </AEMOCustodian>
    <ArchiveDocument xmlns="c2d3ddbd-1907-4f48-8693-0f26089e1585">false</ArchiveDocument>
    <AEMOKeywordsTaxHTField0 xmlns="c2d3ddbd-1907-4f48-8693-0f26089e1585">
      <Terms xmlns="http://schemas.microsoft.com/office/infopath/2007/PartnerControls">
        <TermInfo xmlns="http://schemas.microsoft.com/office/infopath/2007/PartnerControls">
          <TermName xmlns="http://schemas.microsoft.com/office/infopath/2007/PartnerControls">STTM</TermName>
          <TermId xmlns="http://schemas.microsoft.com/office/infopath/2007/PartnerControls">14e15b49-f49d-4f43-96a1-c05c79f71972</TermId>
        </TermInfo>
      </Terms>
    </AEMOKeywordsTaxHTField0>
    <TaxCatchAll xmlns="c2d3ddbd-1907-4f48-8693-0f26089e1585">
      <Value>65</Value>
      <Value>6</Value>
    </TaxCatchAll>
    <AEMODocumentTypeTaxHTField0 xmlns="c2d3ddbd-1907-4f48-8693-0f26089e1585">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8ae4cf81-fd7c-4b5d-880f-3ad9d29fca1a</TermId>
        </TermInfo>
      </Terms>
    </AEMODocumentTypeTaxHTField0>
    <TaxCatchAllLabel xmlns="c2d3ddbd-1907-4f48-8693-0f26089e15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EMODocument" ma:contentTypeID="0x0101003682EC294E70964CA11672F4BF344AEB0040D83036B81B184498E6A5AE7F3CA777" ma:contentTypeVersion="35" ma:contentTypeDescription="" ma:contentTypeScope="" ma:versionID="7e5c1078d628600ddcf50973a218af04">
  <xsd:schema xmlns:xsd="http://www.w3.org/2001/XMLSchema" xmlns:xs="http://www.w3.org/2001/XMLSchema" xmlns:p="http://schemas.microsoft.com/office/2006/metadata/properties" xmlns:ns2="c2d3ddbd-1907-4f48-8693-0f26089e1585" xmlns:ns3="e06d6100-095f-438e-9ab4-ec985388c483" targetNamespace="http://schemas.microsoft.com/office/2006/metadata/properties" ma:root="true" ma:fieldsID="8f94203ed367bfd3dffd5f7a278823d3" ns2:_="" ns3:_="">
    <xsd:import namespace="c2d3ddbd-1907-4f48-8693-0f26089e1585"/>
    <xsd:import namespace="e06d6100-095f-438e-9ab4-ec985388c483"/>
    <xsd:element name="properties">
      <xsd:complexType>
        <xsd:sequence>
          <xsd:element name="documentManagement">
            <xsd:complexType>
              <xsd:all>
                <xsd:element ref="ns2:TaxCatchAll" minOccurs="0"/>
                <xsd:element ref="ns2:AEMOCustodian" minOccurs="0"/>
                <xsd:element ref="ns2:AEMODescription" minOccurs="0"/>
                <xsd:element ref="ns2:ArchiveDocument" minOccurs="0"/>
                <xsd:element ref="ns2:TaxCatchAllLabel" minOccurs="0"/>
                <xsd:element ref="ns2:AEMODocumentTypeTaxHTField0" minOccurs="0"/>
                <xsd:element ref="ns2:AEMOKeywordsTaxHTField0"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3ddbd-1907-4f48-8693-0f26089e158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ff8c17b-95d3-4743-a69e-f4f321e5f386}" ma:internalName="TaxCatchAll" ma:readOnly="false" ma:showField="CatchAllData"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Custodian" ma:index="9"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0" nillable="true" ma:displayName="AEMODescription" ma:internalName="AEMODescription" ma:readOnly="false">
      <xsd:simpleType>
        <xsd:restriction base="dms:Note"/>
      </xsd:simpleType>
    </xsd:element>
    <xsd:element name="ArchiveDocument" ma:index="13" nillable="true" ma:displayName="ArchiveDocument" ma:default="0" ma:description="Checking this box will send the document to the AEMO Archive and leave a link in its place." ma:internalName="ArchiveDocument" ma:readOnly="false">
      <xsd:simpleType>
        <xsd:restriction base="dms:Boolean"/>
      </xsd:simpleType>
    </xsd:element>
    <xsd:element name="TaxCatchAllLabel" ma:index="14" nillable="true" ma:displayName="Taxonomy Catch All Column1" ma:hidden="true" ma:list="{dff8c17b-95d3-4743-a69e-f4f321e5f386}" ma:internalName="TaxCatchAllLabel" ma:readOnly="false" ma:showField="CatchAllDataLabel"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3e8ba7a3-af95-40f6-9ded-4ebe13adeb29" ma:termSetId="7d85e329-3a18-4351-8865-4c9585fd1cc0" ma:anchorId="00000000-0000-0000-0000-000000000000" ma:open="false" ma:isKeyword="false">
      <xsd:complexType>
        <xsd:sequence>
          <xsd:element ref="pc:Terms" minOccurs="0" maxOccurs="1"/>
        </xsd:sequence>
      </xsd:complexType>
    </xsd:element>
    <xsd:element name="AEMOKeywordsTaxHTField0" ma:index="16" nillable="true" ma:taxonomy="true" ma:internalName="AEMOKeywordsTaxHTField0" ma:taxonomyFieldName="AEMOKeywords" ma:displayName="AEMOKeywords" ma:readOnly="false" ma:fieldId="{443585ba-fce9-427e-bd78-308c17c973aa}" ma:taxonomyMulti="true" ma:sspId="3e8ba7a3-af95-40f6-9ded-4ebe13adeb29" ma:termSetId="70885f33-8be5-4917-bc67-8833a068ef45" ma:anchorId="00000000-0000-0000-0000-000000000000" ma:open="tru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6d6100-095f-438e-9ab4-ec985388c48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C460374B-0EC7-454F-A3EE-8E4ED2B8DFBB}">
  <ds:schemaRefs>
    <ds:schemaRef ds:uri="http://schemas.microsoft.com/office/2006/metadata/properties"/>
    <ds:schemaRef ds:uri="http://schemas.microsoft.com/office/infopath/2007/PartnerControls"/>
    <ds:schemaRef ds:uri="c2d3ddbd-1907-4f48-8693-0f26089e1585"/>
  </ds:schemaRefs>
</ds:datastoreItem>
</file>

<file path=customXml/itemProps2.xml><?xml version="1.0" encoding="utf-8"?>
<ds:datastoreItem xmlns:ds="http://schemas.openxmlformats.org/officeDocument/2006/customXml" ds:itemID="{48768A9A-323A-4E4A-A1BE-6F6E4A50A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3ddbd-1907-4f48-8693-0f26089e1585"/>
    <ds:schemaRef ds:uri="e06d6100-095f-438e-9ab4-ec985388c4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48E436-861F-4992-8E1D-ACC743405309}">
  <ds:schemaRefs>
    <ds:schemaRef ds:uri="http://schemas.microsoft.com/sharepoint/v3/contenttype/forms"/>
  </ds:schemaRefs>
</ds:datastoreItem>
</file>

<file path=customXml/itemProps4.xml><?xml version="1.0" encoding="utf-8"?>
<ds:datastoreItem xmlns:ds="http://schemas.openxmlformats.org/officeDocument/2006/customXml" ds:itemID="{B19006E3-DD10-4463-B0B4-5AFC927126C4}">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Mar 24 Published MOS estimates</vt:lpstr>
      <vt:lpstr>APR 24 Published MOS estimates</vt:lpstr>
      <vt:lpstr>MAY 24 Published MOS estimates</vt:lpstr>
    </vt:vector>
  </TitlesOfParts>
  <Manager/>
  <Company>VENCorp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subject/>
  <dc:creator>cdiep</dc:creator>
  <cp:keywords/>
  <dc:description>1.0</dc:description>
  <cp:lastModifiedBy>Bernadette Velarde</cp:lastModifiedBy>
  <cp:revision/>
  <dcterms:created xsi:type="dcterms:W3CDTF">2010-01-06T00:04:41Z</dcterms:created>
  <dcterms:modified xsi:type="dcterms:W3CDTF">2023-06-23T01:36:28Z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0x0101003682EC294E70964CA11672F4BF344AEB0040D83036B81B184498E6A5AE7F3CA777</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ies>
</file>