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codeName="ThisWorkbook" defaultThemeVersion="124226"/>
  <xr:revisionPtr revIDLastSave="0" documentId="13_ncr:1_{107C4B3A-239E-4B8E-B578-2F30FCCB38A2}" xr6:coauthVersionLast="46" xr6:coauthVersionMax="46" xr10:uidLastSave="{00000000-0000-0000-0000-000000000000}"/>
  <bookViews>
    <workbookView xWindow="-120" yWindow="-120" windowWidth="29040" windowHeight="15990" xr2:uid="{00000000-000D-0000-FFFF-FFFF00000000}"/>
  </bookViews>
  <sheets>
    <sheet name="Important Notice" sheetId="10" r:id="rId1"/>
    <sheet name="MOS Estimates Methodology" sheetId="9" r:id="rId2"/>
    <sheet name="Sep 22 Published MOS estimates" sheetId="4" r:id="rId3"/>
    <sheet name="Oct 22 Published MOS estimates" sheetId="8" r:id="rId4"/>
    <sheet name="Nov 22 Published MOS estimates" sheetId="6"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2" i="6" l="1"/>
  <c r="E24" i="8"/>
  <c r="G24" i="8"/>
  <c r="F17" i="4"/>
  <c r="G16" i="4"/>
  <c r="E15" i="4"/>
  <c r="F24" i="8"/>
  <c r="D21" i="4"/>
  <c r="D20" i="8" l="1"/>
  <c r="D21" i="8"/>
  <c r="G17" i="4"/>
  <c r="D5" i="6"/>
  <c r="D15" i="8"/>
  <c r="E21" i="4"/>
  <c r="E6" i="4"/>
  <c r="D24" i="4"/>
  <c r="D25" i="4" s="1"/>
  <c r="H16" i="4"/>
  <c r="G5" i="4"/>
  <c r="F16" i="4"/>
  <c r="D18" i="6"/>
  <c r="D21" i="6"/>
  <c r="D16" i="8"/>
  <c r="D22" i="8"/>
  <c r="D18" i="8"/>
  <c r="D24" i="8"/>
  <c r="G6" i="4"/>
  <c r="D19" i="4"/>
  <c r="D18" i="4"/>
  <c r="D15" i="6"/>
  <c r="D19" i="6"/>
  <c r="D23" i="6"/>
  <c r="D24" i="6"/>
  <c r="D25" i="6" s="1"/>
  <c r="D16" i="6"/>
  <c r="D20" i="6"/>
  <c r="D17" i="6"/>
  <c r="D19" i="8"/>
  <c r="D23" i="8"/>
  <c r="H5" i="4"/>
  <c r="D5" i="4"/>
  <c r="F6" i="4"/>
  <c r="H6" i="4"/>
  <c r="E16" i="4"/>
  <c r="D17" i="4"/>
  <c r="H17" i="4"/>
  <c r="D6" i="4"/>
  <c r="F5" i="4"/>
  <c r="D16" i="4"/>
  <c r="D20" i="4"/>
  <c r="E5" i="4"/>
  <c r="D15" i="4"/>
  <c r="E17" i="4"/>
  <c r="H6" i="6"/>
  <c r="G6" i="6"/>
  <c r="F6" i="6"/>
  <c r="E6" i="6"/>
  <c r="D6" i="6"/>
  <c r="H5" i="6"/>
  <c r="G5" i="6"/>
  <c r="F5" i="6"/>
  <c r="E5" i="6"/>
  <c r="H6" i="8"/>
  <c r="G6" i="8"/>
  <c r="F6" i="8"/>
  <c r="E6" i="8"/>
  <c r="D6" i="8"/>
  <c r="H5" i="8"/>
  <c r="G5" i="8"/>
  <c r="F5" i="8"/>
  <c r="E5" i="8"/>
  <c r="D5" i="8"/>
  <c r="H21" i="4" l="1"/>
  <c r="G21" i="4"/>
  <c r="F21" i="4"/>
  <c r="H15" i="4"/>
  <c r="G15" i="4"/>
  <c r="F15" i="4"/>
  <c r="G24" i="6" l="1"/>
  <c r="E24" i="6"/>
  <c r="F24" i="6"/>
  <c r="H24" i="6"/>
  <c r="H24" i="8" l="1"/>
  <c r="H24" i="4"/>
  <c r="E24" i="4"/>
  <c r="F24" i="4"/>
  <c r="G24" i="4"/>
  <c r="G25" i="4" l="1"/>
  <c r="H25" i="4"/>
  <c r="F25" i="4"/>
  <c r="E25" i="4"/>
  <c r="H23" i="4"/>
  <c r="G23" i="4"/>
  <c r="F23" i="4"/>
  <c r="E23" i="4"/>
  <c r="D23" i="4"/>
  <c r="H22" i="4"/>
  <c r="G22" i="4"/>
  <c r="F22" i="4"/>
  <c r="E22" i="4"/>
  <c r="D22" i="4"/>
  <c r="H26" i="4"/>
  <c r="G26" i="4"/>
  <c r="F26" i="4"/>
  <c r="E26" i="4"/>
  <c r="D26" i="4"/>
  <c r="H20" i="4"/>
  <c r="G20" i="4"/>
  <c r="F20" i="4"/>
  <c r="E20" i="4"/>
  <c r="H19" i="4"/>
  <c r="G19" i="4"/>
  <c r="F19" i="4"/>
  <c r="E19" i="4"/>
  <c r="H18" i="4"/>
  <c r="G18" i="4"/>
  <c r="F18" i="4"/>
  <c r="E18" i="4"/>
  <c r="H25" i="8"/>
  <c r="G25" i="8"/>
  <c r="F25" i="8"/>
  <c r="E25" i="8"/>
  <c r="D25" i="8"/>
  <c r="H23" i="8"/>
  <c r="G23" i="8"/>
  <c r="F23" i="8"/>
  <c r="E23" i="8"/>
  <c r="H22" i="8"/>
  <c r="G22" i="8"/>
  <c r="F22" i="8"/>
  <c r="E22" i="8"/>
  <c r="H26" i="8"/>
  <c r="G26" i="8"/>
  <c r="F26" i="8"/>
  <c r="E26" i="8"/>
  <c r="D26" i="8"/>
  <c r="H21" i="8"/>
  <c r="G21" i="8"/>
  <c r="F21" i="8"/>
  <c r="E21" i="8"/>
  <c r="H20" i="8"/>
  <c r="G20" i="8"/>
  <c r="F20" i="8"/>
  <c r="E20" i="8"/>
  <c r="H19" i="8"/>
  <c r="G19" i="8"/>
  <c r="F19" i="8"/>
  <c r="E19" i="8"/>
  <c r="H18" i="8"/>
  <c r="G18" i="8"/>
  <c r="F18" i="8"/>
  <c r="E18" i="8"/>
  <c r="H17" i="8"/>
  <c r="G17" i="8"/>
  <c r="F17" i="8"/>
  <c r="E17" i="8"/>
  <c r="D17" i="8"/>
  <c r="H16" i="8"/>
  <c r="G16" i="8"/>
  <c r="F16" i="8"/>
  <c r="E16" i="8"/>
  <c r="H15" i="8"/>
  <c r="G15" i="8"/>
  <c r="F15" i="8"/>
  <c r="E15" i="8"/>
  <c r="H25" i="6" l="1"/>
  <c r="G25" i="6"/>
  <c r="F25" i="6"/>
  <c r="E25" i="6"/>
  <c r="H26" i="6"/>
  <c r="D26" i="6"/>
  <c r="F26" i="6" l="1"/>
  <c r="G26" i="6"/>
  <c r="E26" i="6"/>
  <c r="E15" i="6"/>
  <c r="E16" i="6"/>
  <c r="E17" i="6"/>
  <c r="E18" i="6"/>
  <c r="E19" i="6"/>
  <c r="E20" i="6"/>
  <c r="E21" i="6"/>
  <c r="E22" i="6"/>
  <c r="E23" i="6"/>
  <c r="F15" i="6"/>
  <c r="F16" i="6"/>
  <c r="F17" i="6"/>
  <c r="F18" i="6"/>
  <c r="F19" i="6"/>
  <c r="F20" i="6"/>
  <c r="F21" i="6"/>
  <c r="F22" i="6"/>
  <c r="F23" i="6"/>
  <c r="G15" i="6"/>
  <c r="G16" i="6"/>
  <c r="G17" i="6"/>
  <c r="G18" i="6"/>
  <c r="G19" i="6"/>
  <c r="G20" i="6"/>
  <c r="G21" i="6"/>
  <c r="G22" i="6"/>
  <c r="G23" i="6"/>
  <c r="H15" i="6"/>
  <c r="H16" i="6"/>
  <c r="H17" i="6"/>
  <c r="H18" i="6"/>
  <c r="H19" i="6"/>
  <c r="H20" i="6"/>
  <c r="H21" i="6"/>
  <c r="H22" i="6"/>
  <c r="H23" i="6"/>
</calcChain>
</file>

<file path=xl/sharedStrings.xml><?xml version="1.0" encoding="utf-8"?>
<sst xmlns="http://schemas.openxmlformats.org/spreadsheetml/2006/main" count="96" uniqueCount="25">
  <si>
    <t>Maximum</t>
  </si>
  <si>
    <t>Mean</t>
  </si>
  <si>
    <t>Median</t>
  </si>
  <si>
    <t>Minimum</t>
  </si>
  <si>
    <t>Std deviation</t>
  </si>
  <si>
    <t>Sydney EGP</t>
  </si>
  <si>
    <t>Adelaide MAP</t>
  </si>
  <si>
    <t>Sydney MSP</t>
  </si>
  <si>
    <t>% days positive</t>
  </si>
  <si>
    <t>% days negative</t>
  </si>
  <si>
    <t>Summary statistics GJ/d</t>
  </si>
  <si>
    <t>No of days</t>
  </si>
  <si>
    <t>MOS increase</t>
  </si>
  <si>
    <t>MOS decrease</t>
  </si>
  <si>
    <t>Brisbane RBP</t>
  </si>
  <si>
    <t>Adelaide SEAGas</t>
  </si>
  <si>
    <t>Figure 2 - Distribution of daily MOS quantities</t>
  </si>
  <si>
    <t xml:space="preserve">Table 2 - Summary statistics of daily MOS quantities 
</t>
  </si>
  <si>
    <t>Table 3 - Daily MOS quantities (GJ/d)</t>
  </si>
  <si>
    <t xml:space="preserve">Figure 2 - Distribution of daily MOS quantities </t>
  </si>
  <si>
    <t>Figure 1 - Curves of daily MOS quantities</t>
  </si>
  <si>
    <t>Table 1 - Maximum MOS quantity (GJ/d)</t>
  </si>
  <si>
    <t>MOS Period: September 2022</t>
  </si>
  <si>
    <t>MOS Period: October 2022</t>
  </si>
  <si>
    <t>MOS Period: November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</si>
</sst>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17" x14ac:knownFonts="1">
    <font>
      <sz val="10"/>
      <name val="Arial"/>
    </font>
    <font>
      <sz val="10"/>
      <name val="Arial"/>
      <family val="2"/>
    </font>
    <font>
      <sz val="8"/>
      <name val="Arial"/>
      <family val="2"/>
    </font>
    <font>
      <sz val="9"/>
      <name val="Arial"/>
      <family val="2"/>
    </font>
    <font>
      <b/>
      <sz val="9"/>
      <name val="Arial"/>
      <family val="2"/>
    </font>
    <font>
      <b/>
      <sz val="10"/>
      <name val="Arial"/>
      <family val="2"/>
    </font>
    <font>
      <sz val="9"/>
      <color indexed="22"/>
      <name val="Arial"/>
      <family val="2"/>
    </font>
    <font>
      <sz val="9"/>
      <color indexed="56"/>
      <name val="Arial"/>
      <family val="2"/>
    </font>
    <font>
      <b/>
      <sz val="9"/>
      <color indexed="56"/>
      <name val="Arial"/>
      <family val="2"/>
    </font>
    <font>
      <sz val="10"/>
      <color indexed="56"/>
      <name val="Arial"/>
      <family val="2"/>
    </font>
    <font>
      <sz val="9"/>
      <color indexed="9"/>
      <name val="Arial"/>
      <family val="2"/>
    </font>
    <font>
      <b/>
      <sz val="9"/>
      <color indexed="9"/>
      <name val="Arial"/>
      <family val="2"/>
    </font>
    <font>
      <sz val="9"/>
      <color indexed="18"/>
      <name val="Arial"/>
      <family val="2"/>
    </font>
    <font>
      <b/>
      <sz val="9"/>
      <color indexed="18"/>
      <name val="Arial"/>
      <family val="2"/>
    </font>
    <font>
      <sz val="10"/>
      <color theme="1"/>
      <name val="Arial"/>
      <family val="2"/>
    </font>
    <font>
      <sz val="10"/>
      <color theme="0"/>
      <name val="Arial"/>
      <family val="2"/>
    </font>
    <font>
      <sz val="9"/>
      <color theme="0"/>
      <name val="Arial"/>
      <family val="2"/>
    </font>
  </fonts>
  <fills count="5">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56"/>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56"/>
      </left>
      <right/>
      <top style="thin">
        <color indexed="56"/>
      </top>
      <bottom style="thin">
        <color indexed="64"/>
      </bottom>
      <diagonal/>
    </border>
    <border>
      <left style="thin">
        <color indexed="56"/>
      </left>
      <right/>
      <top style="thin">
        <color indexed="64"/>
      </top>
      <bottom/>
      <diagonal/>
    </border>
    <border>
      <left style="thin">
        <color indexed="56"/>
      </left>
      <right/>
      <top/>
      <bottom/>
      <diagonal/>
    </border>
    <border>
      <left/>
      <right/>
      <top/>
      <bottom style="thin">
        <color indexed="64"/>
      </bottom>
      <diagonal/>
    </border>
    <border>
      <left/>
      <right/>
      <top style="thin">
        <color indexed="64"/>
      </top>
      <bottom/>
      <diagonal/>
    </border>
    <border>
      <left style="thin">
        <color indexed="9"/>
      </left>
      <right/>
      <top style="thin">
        <color indexed="9"/>
      </top>
      <bottom/>
      <diagonal/>
    </border>
    <border>
      <left/>
      <right/>
      <top style="thin">
        <color indexed="9"/>
      </top>
      <bottom/>
      <diagonal/>
    </border>
    <border>
      <left style="thin">
        <color indexed="9"/>
      </left>
      <right style="thin">
        <color indexed="9"/>
      </right>
      <top style="thin">
        <color indexed="9"/>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9"/>
      </left>
      <right/>
      <top/>
      <bottom/>
      <diagonal/>
    </border>
  </borders>
  <cellStyleXfs count="5">
    <xf numFmtId="0" fontId="0" fillId="0" borderId="0"/>
    <xf numFmtId="43" fontId="1" fillId="0" borderId="0" applyFont="0" applyFill="0" applyBorder="0" applyAlignment="0" applyProtection="0"/>
    <xf numFmtId="43" fontId="14" fillId="0" borderId="0" applyFont="0" applyFill="0" applyBorder="0" applyAlignment="0" applyProtection="0"/>
    <xf numFmtId="0" fontId="14" fillId="0" borderId="0"/>
    <xf numFmtId="9" fontId="1" fillId="0" borderId="0" applyFont="0" applyFill="0" applyBorder="0" applyAlignment="0" applyProtection="0"/>
  </cellStyleXfs>
  <cellXfs count="67">
    <xf numFmtId="0" fontId="0" fillId="0" borderId="0" xfId="0"/>
    <xf numFmtId="0" fontId="3" fillId="0" borderId="0" xfId="0" applyFont="1"/>
    <xf numFmtId="164" fontId="3" fillId="0" borderId="0" xfId="0" applyNumberFormat="1" applyFont="1"/>
    <xf numFmtId="0" fontId="3" fillId="0" borderId="0" xfId="0" applyFont="1" applyAlignment="1">
      <alignment wrapText="1"/>
    </xf>
    <xf numFmtId="0" fontId="3" fillId="0" borderId="0" xfId="0" applyFont="1" applyBorder="1" applyAlignment="1">
      <alignment wrapText="1"/>
    </xf>
    <xf numFmtId="164" fontId="3" fillId="0" borderId="0" xfId="0" applyNumberFormat="1" applyFont="1" applyBorder="1"/>
    <xf numFmtId="0" fontId="3" fillId="0" borderId="0" xfId="0" quotePrefix="1" applyFont="1"/>
    <xf numFmtId="1" fontId="3" fillId="0" borderId="0" xfId="0" applyNumberFormat="1" applyFont="1" applyBorder="1"/>
    <xf numFmtId="165" fontId="3" fillId="0" borderId="0" xfId="4" applyNumberFormat="1" applyFont="1" applyBorder="1"/>
    <xf numFmtId="0" fontId="3" fillId="0" borderId="0" xfId="0" applyFont="1" applyBorder="1"/>
    <xf numFmtId="0" fontId="4" fillId="0" borderId="0" xfId="0" applyFont="1" applyBorder="1" applyAlignment="1">
      <alignment horizontal="center"/>
    </xf>
    <xf numFmtId="9" fontId="3" fillId="0" borderId="0" xfId="4" applyFont="1" applyBorder="1"/>
    <xf numFmtId="9" fontId="3" fillId="0" borderId="0" xfId="4" applyFont="1" applyFill="1" applyBorder="1"/>
    <xf numFmtId="9" fontId="3" fillId="0" borderId="0" xfId="0" applyNumberFormat="1" applyFont="1"/>
    <xf numFmtId="0" fontId="6" fillId="0" borderId="0" xfId="0" applyFont="1"/>
    <xf numFmtId="2" fontId="6" fillId="0" borderId="0" xfId="0" applyNumberFormat="1" applyFont="1"/>
    <xf numFmtId="164" fontId="6" fillId="0" borderId="0" xfId="0" applyNumberFormat="1" applyFont="1"/>
    <xf numFmtId="0" fontId="5" fillId="0" borderId="0" xfId="0" applyFont="1" applyAlignment="1"/>
    <xf numFmtId="3" fontId="7" fillId="2" borderId="0" xfId="1" applyNumberFormat="1" applyFont="1" applyFill="1" applyBorder="1"/>
    <xf numFmtId="164" fontId="7" fillId="3" borderId="8" xfId="0" applyNumberFormat="1" applyFont="1" applyFill="1" applyBorder="1"/>
    <xf numFmtId="164" fontId="7" fillId="2" borderId="9" xfId="0" applyNumberFormat="1" applyFont="1" applyFill="1" applyBorder="1" applyAlignment="1">
      <alignment horizontal="center"/>
    </xf>
    <xf numFmtId="9" fontId="7" fillId="2" borderId="10" xfId="0" applyNumberFormat="1" applyFont="1" applyFill="1" applyBorder="1" applyAlignment="1">
      <alignment horizontal="center"/>
    </xf>
    <xf numFmtId="9" fontId="7" fillId="2" borderId="10" xfId="4" applyFont="1" applyFill="1" applyBorder="1" applyAlignment="1">
      <alignment horizontal="center"/>
    </xf>
    <xf numFmtId="3" fontId="7" fillId="2" borderId="11" xfId="1" applyNumberFormat="1" applyFont="1" applyFill="1" applyBorder="1"/>
    <xf numFmtId="0" fontId="9" fillId="2" borderId="7" xfId="0" applyFont="1" applyFill="1" applyBorder="1"/>
    <xf numFmtId="164" fontId="7" fillId="2" borderId="5" xfId="0" applyNumberFormat="1" applyFont="1" applyFill="1" applyBorder="1"/>
    <xf numFmtId="164" fontId="7" fillId="2" borderId="6" xfId="0" applyNumberFormat="1" applyFont="1" applyFill="1" applyBorder="1"/>
    <xf numFmtId="0" fontId="8" fillId="0" borderId="0" xfId="0" applyFont="1" applyBorder="1" applyAlignment="1">
      <alignment wrapText="1"/>
    </xf>
    <xf numFmtId="2" fontId="10" fillId="4" borderId="13" xfId="0" applyNumberFormat="1" applyFont="1" applyFill="1" applyBorder="1" applyAlignment="1">
      <alignment horizontal="center" wrapText="1"/>
    </xf>
    <xf numFmtId="2" fontId="10" fillId="4" borderId="14" xfId="0" applyNumberFormat="1" applyFont="1" applyFill="1" applyBorder="1" applyAlignment="1">
      <alignment horizontal="center" wrapText="1"/>
    </xf>
    <xf numFmtId="2" fontId="10" fillId="4" borderId="15" xfId="0" applyNumberFormat="1" applyFont="1" applyFill="1" applyBorder="1" applyAlignment="1">
      <alignment horizontal="center" wrapText="1"/>
    </xf>
    <xf numFmtId="3" fontId="7" fillId="2" borderId="5" xfId="1" applyNumberFormat="1" applyFont="1" applyFill="1" applyBorder="1"/>
    <xf numFmtId="3" fontId="7" fillId="2" borderId="12" xfId="1" applyNumberFormat="1" applyFont="1" applyFill="1" applyBorder="1"/>
    <xf numFmtId="3" fontId="7" fillId="2" borderId="16" xfId="1" applyNumberFormat="1" applyFont="1" applyFill="1" applyBorder="1"/>
    <xf numFmtId="3" fontId="7" fillId="2" borderId="7" xfId="1" applyNumberFormat="1" applyFont="1" applyFill="1" applyBorder="1"/>
    <xf numFmtId="3" fontId="7" fillId="2" borderId="17" xfId="1" applyNumberFormat="1" applyFont="1" applyFill="1" applyBorder="1"/>
    <xf numFmtId="3" fontId="7" fillId="2" borderId="6" xfId="1" applyNumberFormat="1" applyFont="1" applyFill="1" applyBorder="1"/>
    <xf numFmtId="3" fontId="7" fillId="2" borderId="18" xfId="1" applyNumberFormat="1" applyFont="1" applyFill="1" applyBorder="1"/>
    <xf numFmtId="2" fontId="10" fillId="4" borderId="0" xfId="0" applyNumberFormat="1" applyFont="1" applyFill="1" applyBorder="1" applyAlignment="1">
      <alignment horizontal="center" wrapText="1"/>
    </xf>
    <xf numFmtId="3" fontId="12" fillId="2" borderId="2" xfId="0" applyNumberFormat="1" applyFont="1" applyFill="1" applyBorder="1"/>
    <xf numFmtId="0" fontId="13" fillId="2" borderId="2" xfId="0" applyFont="1" applyFill="1" applyBorder="1"/>
    <xf numFmtId="0" fontId="3" fillId="0" borderId="0" xfId="0" applyFont="1" applyFill="1"/>
    <xf numFmtId="3" fontId="7" fillId="2" borderId="1" xfId="1" applyNumberFormat="1" applyFont="1" applyFill="1" applyBorder="1" applyAlignment="1">
      <alignment horizontal="center"/>
    </xf>
    <xf numFmtId="3" fontId="7" fillId="2" borderId="3" xfId="1" applyNumberFormat="1" applyFont="1" applyFill="1" applyBorder="1" applyAlignment="1">
      <alignment horizontal="center"/>
    </xf>
    <xf numFmtId="3" fontId="7" fillId="2" borderId="4" xfId="1" applyNumberFormat="1" applyFont="1" applyFill="1" applyBorder="1" applyAlignment="1">
      <alignment horizontal="center"/>
    </xf>
    <xf numFmtId="164" fontId="3" fillId="0" borderId="0" xfId="0" applyNumberFormat="1" applyFont="1" applyBorder="1" applyAlignment="1">
      <alignment wrapText="1"/>
    </xf>
    <xf numFmtId="9" fontId="7" fillId="2" borderId="12" xfId="4" applyFont="1" applyFill="1" applyBorder="1"/>
    <xf numFmtId="9" fontId="7" fillId="2" borderId="16" xfId="4" applyFont="1" applyFill="1" applyBorder="1"/>
    <xf numFmtId="9" fontId="7" fillId="2" borderId="11" xfId="4" applyFont="1" applyFill="1" applyBorder="1"/>
    <xf numFmtId="9" fontId="7" fillId="2" borderId="18" xfId="4" applyFont="1" applyFill="1" applyBorder="1"/>
    <xf numFmtId="0" fontId="7" fillId="3" borderId="5" xfId="0" applyFont="1" applyFill="1" applyBorder="1" applyAlignment="1">
      <alignment horizontal="center" wrapText="1"/>
    </xf>
    <xf numFmtId="0" fontId="7" fillId="3" borderId="12" xfId="0" applyFont="1" applyFill="1" applyBorder="1" applyAlignment="1">
      <alignment horizontal="center" wrapText="1"/>
    </xf>
    <xf numFmtId="0" fontId="7" fillId="3" borderId="16" xfId="0" applyFont="1" applyFill="1" applyBorder="1" applyAlignment="1">
      <alignment horizontal="center" wrapText="1"/>
    </xf>
    <xf numFmtId="9" fontId="7" fillId="2" borderId="5" xfId="4" applyFont="1" applyFill="1" applyBorder="1"/>
    <xf numFmtId="9" fontId="7" fillId="2" borderId="6" xfId="4" applyFont="1" applyFill="1" applyBorder="1"/>
    <xf numFmtId="0" fontId="15" fillId="0" borderId="0" xfId="0" applyFont="1" applyFill="1" applyBorder="1"/>
    <xf numFmtId="3" fontId="16" fillId="0" borderId="0" xfId="1" applyNumberFormat="1" applyFont="1" applyFill="1" applyBorder="1"/>
    <xf numFmtId="164" fontId="7" fillId="2" borderId="5" xfId="0" applyNumberFormat="1" applyFont="1" applyFill="1" applyBorder="1" applyAlignment="1">
      <alignment horizontal="center"/>
    </xf>
    <xf numFmtId="9" fontId="7" fillId="2" borderId="7" xfId="0" applyNumberFormat="1" applyFont="1" applyFill="1" applyBorder="1" applyAlignment="1">
      <alignment horizontal="center"/>
    </xf>
    <xf numFmtId="9" fontId="7" fillId="2" borderId="7" xfId="4" applyFont="1" applyFill="1" applyBorder="1" applyAlignment="1">
      <alignment horizontal="center"/>
    </xf>
    <xf numFmtId="164" fontId="7" fillId="2" borderId="6" xfId="0" applyNumberFormat="1" applyFont="1" applyFill="1" applyBorder="1" applyAlignment="1">
      <alignment horizontal="center"/>
    </xf>
    <xf numFmtId="0" fontId="9" fillId="2" borderId="5" xfId="0" applyFont="1" applyFill="1" applyBorder="1"/>
    <xf numFmtId="164" fontId="7" fillId="2" borderId="10" xfId="0" applyNumberFormat="1" applyFont="1" applyFill="1" applyBorder="1" applyAlignment="1">
      <alignment horizontal="center"/>
    </xf>
    <xf numFmtId="164" fontId="7" fillId="2" borderId="7" xfId="0" applyNumberFormat="1" applyFont="1" applyFill="1" applyBorder="1" applyAlignment="1">
      <alignment horizontal="center"/>
    </xf>
    <xf numFmtId="0" fontId="8" fillId="0" borderId="0" xfId="0" applyFont="1" applyBorder="1" applyAlignment="1">
      <alignment horizontal="center" wrapText="1"/>
    </xf>
    <xf numFmtId="164" fontId="11" fillId="4" borderId="19" xfId="0" applyNumberFormat="1" applyFont="1" applyFill="1" applyBorder="1" applyAlignment="1">
      <alignment horizontal="center"/>
    </xf>
    <xf numFmtId="164" fontId="11" fillId="4" borderId="0" xfId="0" applyNumberFormat="1" applyFont="1" applyFill="1" applyBorder="1" applyAlignment="1">
      <alignment horizontal="center"/>
    </xf>
  </cellXfs>
  <cellStyles count="5">
    <cellStyle name="Comma" xfId="1" builtinId="3"/>
    <cellStyle name="Comma 2" xfId="2" xr:uid="{00000000-0005-0000-0000-000001000000}"/>
    <cellStyle name="Normal" xfId="0" builtinId="0"/>
    <cellStyle name="Normal 2" xfId="3" xr:uid="{00000000-0005-0000-0000-00000300000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322"/>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'Sep 22 Published MOS estimates'!$C$19</c:f>
              <c:strCache>
                <c:ptCount val="1"/>
                <c:pt idx="0">
                  <c:v>25%</c:v>
                </c:pt>
              </c:strCache>
            </c:strRef>
          </c:tx>
          <c:spPr>
            <a:ln w="28575">
              <a:noFill/>
            </a:ln>
          </c:spPr>
          <c:marker>
            <c:symbol val="none"/>
          </c:marker>
          <c:cat>
            <c:strRef>
              <c:f>'Sep 22 Published MOS estimates'!$D$4:$H$4</c:f>
              <c:strCache>
                <c:ptCount val="5"/>
                <c:pt idx="0">
                  <c:v>Sydney MSP</c:v>
                </c:pt>
                <c:pt idx="1">
                  <c:v>Sydney EGP</c:v>
                </c:pt>
                <c:pt idx="2">
                  <c:v>Adelaide MAP</c:v>
                </c:pt>
                <c:pt idx="3">
                  <c:v>Adelaide SEAGas</c:v>
                </c:pt>
                <c:pt idx="4">
                  <c:v>Brisbane RBP</c:v>
                </c:pt>
              </c:strCache>
            </c:strRef>
          </c:cat>
          <c:val>
            <c:numRef>
              <c:f>'Sep 22 Published MOS estimates'!$D$19:$H$19</c:f>
              <c:numCache>
                <c:formatCode>#,##0</c:formatCode>
                <c:ptCount val="5"/>
                <c:pt idx="0">
                  <c:v>-9460.5</c:v>
                </c:pt>
                <c:pt idx="1">
                  <c:v>3162.9992999999999</c:v>
                </c:pt>
                <c:pt idx="2">
                  <c:v>-3588.75</c:v>
                </c:pt>
                <c:pt idx="3">
                  <c:v>15.25</c:v>
                </c:pt>
                <c:pt idx="4">
                  <c:v>51.5</c:v>
                </c:pt>
              </c:numCache>
            </c:numRef>
          </c:val>
          <c:smooth val="0"/>
          <c:extLst>
            <c:ext xmlns:c16="http://schemas.microsoft.com/office/drawing/2014/chart" uri="{C3380CC4-5D6E-409C-BE32-E72D297353CC}">
              <c16:uniqueId val="{00000000-19B8-4C34-A3F7-D1248307263F}"/>
            </c:ext>
          </c:extLst>
        </c:ser>
        <c:ser>
          <c:idx val="1"/>
          <c:order val="1"/>
          <c:tx>
            <c:strRef>
              <c:f>'Sep 22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'Sep 22 Published MOS estimates'!$D$4:$H$4</c:f>
              <c:strCache>
                <c:ptCount val="5"/>
                <c:pt idx="0">
                  <c:v>Sydney MSP</c:v>
                </c:pt>
                <c:pt idx="1">
                  <c:v>Sydney EGP</c:v>
                </c:pt>
                <c:pt idx="2">
                  <c:v>Adelaide MAP</c:v>
                </c:pt>
                <c:pt idx="3">
                  <c:v>Adelaide SEAGas</c:v>
                </c:pt>
                <c:pt idx="4">
                  <c:v>Brisbane RBP</c:v>
                </c:pt>
              </c:strCache>
            </c:strRef>
          </c:cat>
          <c:val>
            <c:numRef>
              <c:f>'Sep 22 Published MOS estimates'!$D$20:$H$20</c:f>
              <c:numCache>
                <c:formatCode>#,##0</c:formatCode>
                <c:ptCount val="5"/>
                <c:pt idx="0">
                  <c:v>-17520.3</c:v>
                </c:pt>
                <c:pt idx="1">
                  <c:v>2077.2887049999999</c:v>
                </c:pt>
                <c:pt idx="2">
                  <c:v>-6901.2</c:v>
                </c:pt>
                <c:pt idx="3">
                  <c:v>-1168.7499999999998</c:v>
                </c:pt>
                <c:pt idx="4">
                  <c:v>-1091.8999999999999</c:v>
                </c:pt>
              </c:numCache>
            </c:numRef>
          </c:val>
          <c:smooth val="0"/>
          <c:extLst>
            <c:ext xmlns:c16="http://schemas.microsoft.com/office/drawing/2014/chart" uri="{C3380CC4-5D6E-409C-BE32-E72D297353CC}">
              <c16:uniqueId val="{00000001-19B8-4C34-A3F7-D1248307263F}"/>
            </c:ext>
          </c:extLst>
        </c:ser>
        <c:ser>
          <c:idx val="2"/>
          <c:order val="2"/>
          <c:tx>
            <c:strRef>
              <c:f>'Sep 22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'Sep 22 Published MOS estimates'!$D$4:$H$4</c:f>
              <c:strCache>
                <c:ptCount val="5"/>
                <c:pt idx="0">
                  <c:v>Sydney MSP</c:v>
                </c:pt>
                <c:pt idx="1">
                  <c:v>Sydney EGP</c:v>
                </c:pt>
                <c:pt idx="2">
                  <c:v>Adelaide MAP</c:v>
                </c:pt>
                <c:pt idx="3">
                  <c:v>Adelaide SEAGas</c:v>
                </c:pt>
                <c:pt idx="4">
                  <c:v>Brisbane RBP</c:v>
                </c:pt>
              </c:strCache>
            </c:strRef>
          </c:cat>
          <c:val>
            <c:numRef>
              <c:f>'Sep 22 Published MOS estimates'!$D$21:$H$21</c:f>
              <c:numCache>
                <c:formatCode>#,##0</c:formatCode>
                <c:ptCount val="5"/>
                <c:pt idx="0">
                  <c:v>-29609</c:v>
                </c:pt>
                <c:pt idx="1">
                  <c:v>-8253.9994700000007</c:v>
                </c:pt>
                <c:pt idx="2">
                  <c:v>-10919</c:v>
                </c:pt>
                <c:pt idx="3">
                  <c:v>-5672</c:v>
                </c:pt>
                <c:pt idx="4">
                  <c:v>-4096</c:v>
                </c:pt>
              </c:numCache>
            </c:numRef>
          </c:val>
          <c:smooth val="0"/>
          <c:extLst>
            <c:ext xmlns:c16="http://schemas.microsoft.com/office/drawing/2014/chart" uri="{C3380CC4-5D6E-409C-BE32-E72D297353CC}">
              <c16:uniqueId val="{00000002-19B8-4C34-A3F7-D1248307263F}"/>
            </c:ext>
          </c:extLst>
        </c:ser>
        <c:ser>
          <c:idx val="3"/>
          <c:order val="3"/>
          <c:tx>
            <c:strRef>
              <c:f>'Sep 22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'Sep 22 Published MOS estimates'!$D$4:$H$4</c:f>
              <c:strCache>
                <c:ptCount val="5"/>
                <c:pt idx="0">
                  <c:v>Sydney MSP</c:v>
                </c:pt>
                <c:pt idx="1">
                  <c:v>Sydney EGP</c:v>
                </c:pt>
                <c:pt idx="2">
                  <c:v>Adelaide MAP</c:v>
                </c:pt>
                <c:pt idx="3">
                  <c:v>Adelaide SEAGas</c:v>
                </c:pt>
                <c:pt idx="4">
                  <c:v>Brisbane RBP</c:v>
                </c:pt>
              </c:strCache>
            </c:strRef>
          </c:cat>
          <c:val>
            <c:numRef>
              <c:f>'Sep 22 Published MOS estimates'!$D$22:$H$22</c:f>
              <c:numCache>
                <c:formatCode>#,##0</c:formatCode>
                <c:ptCount val="5"/>
                <c:pt idx="0">
                  <c:v>-5591.2</c:v>
                </c:pt>
                <c:pt idx="1">
                  <c:v>4253.2410826666664</c:v>
                </c:pt>
                <c:pt idx="2">
                  <c:v>-1424.6666666666667</c:v>
                </c:pt>
                <c:pt idx="3">
                  <c:v>-227.5</c:v>
                </c:pt>
                <c:pt idx="4">
                  <c:v>1407.6666666666667</c:v>
                </c:pt>
              </c:numCache>
            </c:numRef>
          </c:val>
          <c:smooth val="0"/>
          <c:extLst>
            <c:ext xmlns:c16="http://schemas.microsoft.com/office/drawing/2014/chart" uri="{C3380CC4-5D6E-409C-BE32-E72D297353CC}">
              <c16:uniqueId val="{00000003-19B8-4C34-A3F7-D1248307263F}"/>
            </c:ext>
          </c:extLst>
        </c:ser>
        <c:ser>
          <c:idx val="4"/>
          <c:order val="4"/>
          <c:tx>
            <c:strRef>
              <c:f>'Sep 22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'Sep 22 Published MOS estimates'!$D$4:$H$4</c:f>
              <c:strCache>
                <c:ptCount val="5"/>
                <c:pt idx="0">
                  <c:v>Sydney MSP</c:v>
                </c:pt>
                <c:pt idx="1">
                  <c:v>Sydney EGP</c:v>
                </c:pt>
                <c:pt idx="2">
                  <c:v>Adelaide MAP</c:v>
                </c:pt>
                <c:pt idx="3">
                  <c:v>Adelaide SEAGas</c:v>
                </c:pt>
                <c:pt idx="4">
                  <c:v>Brisbane RBP</c:v>
                </c:pt>
              </c:strCache>
            </c:strRef>
          </c:cat>
          <c:val>
            <c:numRef>
              <c:f>'Sep 22 Published MOS estimates'!$D$26:$H$26</c:f>
              <c:numCache>
                <c:formatCode>#,##0</c:formatCode>
                <c:ptCount val="5"/>
                <c:pt idx="0">
                  <c:v>-5648</c:v>
                </c:pt>
                <c:pt idx="1">
                  <c:v>4042.7838900000002</c:v>
                </c:pt>
                <c:pt idx="2">
                  <c:v>-1385</c:v>
                </c:pt>
                <c:pt idx="3">
                  <c:v>44.5</c:v>
                </c:pt>
                <c:pt idx="4">
                  <c:v>1172</c:v>
                </c:pt>
              </c:numCache>
            </c:numRef>
          </c:val>
          <c:smooth val="0"/>
          <c:extLst>
            <c:ext xmlns:c16="http://schemas.microsoft.com/office/drawing/2014/chart" uri="{C3380CC4-5D6E-409C-BE32-E72D297353CC}">
              <c16:uniqueId val="{00000004-19B8-4C34-A3F7-D1248307263F}"/>
            </c:ext>
          </c:extLst>
        </c:ser>
        <c:ser>
          <c:idx val="5"/>
          <c:order val="5"/>
          <c:tx>
            <c:strRef>
              <c:f>'Sep 22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'Sep 22 Published MOS estimates'!$D$4:$H$4</c:f>
              <c:strCache>
                <c:ptCount val="5"/>
                <c:pt idx="0">
                  <c:v>Sydney MSP</c:v>
                </c:pt>
                <c:pt idx="1">
                  <c:v>Sydney EGP</c:v>
                </c:pt>
                <c:pt idx="2">
                  <c:v>Adelaide MAP</c:v>
                </c:pt>
                <c:pt idx="3">
                  <c:v>Adelaide SEAGas</c:v>
                </c:pt>
                <c:pt idx="4">
                  <c:v>Brisbane RBP</c:v>
                </c:pt>
              </c:strCache>
            </c:strRef>
          </c:cat>
          <c:val>
            <c:numRef>
              <c:f>'Sep 22 Published MOS estimates'!$D$15:$H$15</c:f>
              <c:numCache>
                <c:formatCode>#,##0</c:formatCode>
                <c:ptCount val="5"/>
                <c:pt idx="0">
                  <c:v>13043</c:v>
                </c:pt>
                <c:pt idx="1">
                  <c:v>14725.13868</c:v>
                </c:pt>
                <c:pt idx="2">
                  <c:v>7773</c:v>
                </c:pt>
                <c:pt idx="3">
                  <c:v>190</c:v>
                </c:pt>
                <c:pt idx="4">
                  <c:v>11071</c:v>
                </c:pt>
              </c:numCache>
            </c:numRef>
          </c:val>
          <c:smooth val="0"/>
          <c:extLst>
            <c:ext xmlns:c16="http://schemas.microsoft.com/office/drawing/2014/chart" uri="{C3380CC4-5D6E-409C-BE32-E72D297353CC}">
              <c16:uniqueId val="{00000005-19B8-4C34-A3F7-D1248307263F}"/>
            </c:ext>
          </c:extLst>
        </c:ser>
        <c:ser>
          <c:idx val="10"/>
          <c:order val="6"/>
          <c:tx>
            <c:strRef>
              <c:f>'Sep 22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'Sep 22 Published MOS estimates'!$D$4:$H$4</c:f>
              <c:strCache>
                <c:ptCount val="5"/>
                <c:pt idx="0">
                  <c:v>Sydney MSP</c:v>
                </c:pt>
                <c:pt idx="1">
                  <c:v>Sydney EGP</c:v>
                </c:pt>
                <c:pt idx="2">
                  <c:v>Adelaide MAP</c:v>
                </c:pt>
                <c:pt idx="3">
                  <c:v>Adelaide SEAGas</c:v>
                </c:pt>
                <c:pt idx="4">
                  <c:v>Brisbane RBP</c:v>
                </c:pt>
              </c:strCache>
            </c:strRef>
          </c:cat>
          <c:val>
            <c:numRef>
              <c:f>'Sep 22 Published MOS estimates'!$D$16:$H$16</c:f>
              <c:numCache>
                <c:formatCode>#,##0</c:formatCode>
                <c:ptCount val="5"/>
                <c:pt idx="0">
                  <c:v>7521.5499999999902</c:v>
                </c:pt>
                <c:pt idx="1">
                  <c:v>7717.3096779999969</c:v>
                </c:pt>
                <c:pt idx="2">
                  <c:v>4805.7999999999965</c:v>
                </c:pt>
                <c:pt idx="3">
                  <c:v>116.04999999999997</c:v>
                </c:pt>
                <c:pt idx="4">
                  <c:v>4394.199999999998</c:v>
                </c:pt>
              </c:numCache>
            </c:numRef>
          </c:val>
          <c:smooth val="0"/>
          <c:extLst>
            <c:ext xmlns:c16="http://schemas.microsoft.com/office/drawing/2014/chart" uri="{C3380CC4-5D6E-409C-BE32-E72D297353CC}">
              <c16:uniqueId val="{00000006-19B8-4C34-A3F7-D1248307263F}"/>
            </c:ext>
          </c:extLst>
        </c:ser>
        <c:ser>
          <c:idx val="11"/>
          <c:order val="7"/>
          <c:tx>
            <c:strRef>
              <c:f>'Sep 22 Published MOS estimates'!$C$17</c:f>
              <c:strCache>
                <c:ptCount val="1"/>
                <c:pt idx="0">
                  <c:v>75%</c:v>
                </c:pt>
              </c:strCache>
            </c:strRef>
          </c:tx>
          <c:spPr>
            <a:ln w="28575">
              <a:noFill/>
            </a:ln>
          </c:spPr>
          <c:marker>
            <c:symbol val="none"/>
          </c:marker>
          <c:cat>
            <c:strRef>
              <c:f>'Sep 22 Published MOS estimates'!$D$4:$H$4</c:f>
              <c:strCache>
                <c:ptCount val="5"/>
                <c:pt idx="0">
                  <c:v>Sydney MSP</c:v>
                </c:pt>
                <c:pt idx="1">
                  <c:v>Sydney EGP</c:v>
                </c:pt>
                <c:pt idx="2">
                  <c:v>Adelaide MAP</c:v>
                </c:pt>
                <c:pt idx="3">
                  <c:v>Adelaide SEAGas</c:v>
                </c:pt>
                <c:pt idx="4">
                  <c:v>Brisbane RBP</c:v>
                </c:pt>
              </c:strCache>
            </c:strRef>
          </c:cat>
          <c:val>
            <c:numRef>
              <c:f>'Sep 22 Published MOS estimates'!$D$17:$H$17</c:f>
              <c:numCache>
                <c:formatCode>#,##0</c:formatCode>
                <c:ptCount val="5"/>
                <c:pt idx="0">
                  <c:v>-993.5</c:v>
                </c:pt>
                <c:pt idx="1">
                  <c:v>5408.1302624999998</c:v>
                </c:pt>
                <c:pt idx="2">
                  <c:v>495.75</c:v>
                </c:pt>
                <c:pt idx="3">
                  <c:v>61.25</c:v>
                </c:pt>
                <c:pt idx="4">
                  <c:v>2183.25</c:v>
                </c:pt>
              </c:numCache>
            </c:numRef>
          </c:val>
          <c:smooth val="0"/>
          <c:extLst>
            <c:ext xmlns:c16="http://schemas.microsoft.com/office/drawing/2014/chart" uri="{C3380CC4-5D6E-409C-BE32-E72D297353CC}">
              <c16:uniqueId val="{00000007-19B8-4C34-A3F7-D1248307263F}"/>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221761320"/>
        <c:axId val="221761712"/>
      </c:lineChart>
      <c:catAx>
        <c:axId val="22176132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61712"/>
        <c:crosses val="autoZero"/>
        <c:auto val="1"/>
        <c:lblAlgn val="ctr"/>
        <c:lblOffset val="100"/>
        <c:tickLblSkip val="1"/>
        <c:tickMarkSkip val="1"/>
        <c:noMultiLvlLbl val="0"/>
      </c:catAx>
      <c:valAx>
        <c:axId val="221761712"/>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965402052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6132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44476258644"/>
          <c:w val="0.457570303712036"/>
          <c:h val="0.14645281555714629"/>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'Sep 22 Published MOS estimates'!$K$4</c:f>
              <c:strCache>
                <c:ptCount val="1"/>
                <c:pt idx="0">
                  <c:v>Sydney MSP</c:v>
                </c:pt>
              </c:strCache>
            </c:strRef>
          </c:tx>
          <c:spPr>
            <a:ln w="25400">
              <a:solidFill>
                <a:srgbClr val="00FFFF"/>
              </a:solidFill>
              <a:prstDash val="solid"/>
            </a:ln>
          </c:spPr>
          <c:marker>
            <c:symbol val="none"/>
          </c:marker>
          <c:val>
            <c:numRef>
              <c:f>'Sep 22 Published MOS estimates'!$K$5:$K$35</c:f>
              <c:numCache>
                <c:formatCode>#,##0</c:formatCode>
                <c:ptCount val="31"/>
                <c:pt idx="0">
                  <c:v>13043</c:v>
                </c:pt>
                <c:pt idx="1">
                  <c:v>9016</c:v>
                </c:pt>
                <c:pt idx="2">
                  <c:v>5695</c:v>
                </c:pt>
                <c:pt idx="3">
                  <c:v>2575</c:v>
                </c:pt>
                <c:pt idx="4">
                  <c:v>1579</c:v>
                </c:pt>
                <c:pt idx="5">
                  <c:v>819</c:v>
                </c:pt>
                <c:pt idx="6">
                  <c:v>-140</c:v>
                </c:pt>
                <c:pt idx="7">
                  <c:v>-837</c:v>
                </c:pt>
                <c:pt idx="8">
                  <c:v>-1463</c:v>
                </c:pt>
                <c:pt idx="9">
                  <c:v>-1890</c:v>
                </c:pt>
                <c:pt idx="10">
                  <c:v>-2644</c:v>
                </c:pt>
                <c:pt idx="11">
                  <c:v>-3251</c:v>
                </c:pt>
                <c:pt idx="12">
                  <c:v>-3947</c:v>
                </c:pt>
                <c:pt idx="13">
                  <c:v>-4552</c:v>
                </c:pt>
                <c:pt idx="14">
                  <c:v>-5004</c:v>
                </c:pt>
                <c:pt idx="15">
                  <c:v>-6292</c:v>
                </c:pt>
                <c:pt idx="16">
                  <c:v>-6698</c:v>
                </c:pt>
                <c:pt idx="17">
                  <c:v>-7101</c:v>
                </c:pt>
                <c:pt idx="18">
                  <c:v>-7588</c:v>
                </c:pt>
                <c:pt idx="19">
                  <c:v>-8022</c:v>
                </c:pt>
                <c:pt idx="20">
                  <c:v>-8295</c:v>
                </c:pt>
                <c:pt idx="21">
                  <c:v>-8871</c:v>
                </c:pt>
                <c:pt idx="22">
                  <c:v>-9657</c:v>
                </c:pt>
                <c:pt idx="23">
                  <c:v>-10659</c:v>
                </c:pt>
                <c:pt idx="24">
                  <c:v>-12021</c:v>
                </c:pt>
                <c:pt idx="25">
                  <c:v>-12629</c:v>
                </c:pt>
                <c:pt idx="26">
                  <c:v>-14455</c:v>
                </c:pt>
                <c:pt idx="27">
                  <c:v>-16406</c:v>
                </c:pt>
                <c:pt idx="28">
                  <c:v>-18432</c:v>
                </c:pt>
                <c:pt idx="29">
                  <c:v>-29609</c:v>
                </c:pt>
              </c:numCache>
            </c:numRef>
          </c:val>
          <c:smooth val="1"/>
          <c:extLst>
            <c:ext xmlns:c16="http://schemas.microsoft.com/office/drawing/2014/chart" uri="{C3380CC4-5D6E-409C-BE32-E72D297353CC}">
              <c16:uniqueId val="{00000000-5753-48B0-876B-518DDA461ADA}"/>
            </c:ext>
          </c:extLst>
        </c:ser>
        <c:ser>
          <c:idx val="1"/>
          <c:order val="1"/>
          <c:tx>
            <c:strRef>
              <c:f>'Sep 22 Published MOS estimates'!$L$4</c:f>
              <c:strCache>
                <c:ptCount val="1"/>
                <c:pt idx="0">
                  <c:v>Sydney EGP</c:v>
                </c:pt>
              </c:strCache>
            </c:strRef>
          </c:tx>
          <c:spPr>
            <a:ln w="25400">
              <a:solidFill>
                <a:srgbClr val="0000FF"/>
              </a:solidFill>
              <a:prstDash val="solid"/>
            </a:ln>
          </c:spPr>
          <c:marker>
            <c:symbol val="none"/>
          </c:marker>
          <c:val>
            <c:numRef>
              <c:f>'Sep 22 Published MOS estimates'!$L$5:$L$35</c:f>
              <c:numCache>
                <c:formatCode>#,##0</c:formatCode>
                <c:ptCount val="31"/>
                <c:pt idx="0">
                  <c:v>14725.13868</c:v>
                </c:pt>
                <c:pt idx="1">
                  <c:v>8162.7338799999998</c:v>
                </c:pt>
                <c:pt idx="2">
                  <c:v>7172.9023200000001</c:v>
                </c:pt>
                <c:pt idx="3">
                  <c:v>6491.3518199999999</c:v>
                </c:pt>
                <c:pt idx="4">
                  <c:v>6198.82132</c:v>
                </c:pt>
                <c:pt idx="5">
                  <c:v>6008.0002000000004</c:v>
                </c:pt>
                <c:pt idx="6">
                  <c:v>5792.2958900000003</c:v>
                </c:pt>
                <c:pt idx="7">
                  <c:v>5435.4799899999998</c:v>
                </c:pt>
                <c:pt idx="8">
                  <c:v>5326.0810799999999</c:v>
                </c:pt>
                <c:pt idx="9">
                  <c:v>4925.1140699999996</c:v>
                </c:pt>
                <c:pt idx="10">
                  <c:v>4747.5845600000002</c:v>
                </c:pt>
                <c:pt idx="11">
                  <c:v>4548.9356500000004</c:v>
                </c:pt>
                <c:pt idx="12">
                  <c:v>4391.1350000000002</c:v>
                </c:pt>
                <c:pt idx="13">
                  <c:v>4263.47048</c:v>
                </c:pt>
                <c:pt idx="14">
                  <c:v>4155.0001000000002</c:v>
                </c:pt>
                <c:pt idx="15">
                  <c:v>3930.5676800000001</c:v>
                </c:pt>
                <c:pt idx="16">
                  <c:v>3824.4938900000002</c:v>
                </c:pt>
                <c:pt idx="17">
                  <c:v>3725.1894699999998</c:v>
                </c:pt>
                <c:pt idx="18">
                  <c:v>3657.6645600000002</c:v>
                </c:pt>
                <c:pt idx="19">
                  <c:v>3563.66293</c:v>
                </c:pt>
                <c:pt idx="20">
                  <c:v>3380.99935</c:v>
                </c:pt>
                <c:pt idx="21">
                  <c:v>3246.9997499999999</c:v>
                </c:pt>
                <c:pt idx="22">
                  <c:v>3134.9991500000001</c:v>
                </c:pt>
                <c:pt idx="23">
                  <c:v>2972.9544999999998</c:v>
                </c:pt>
                <c:pt idx="24">
                  <c:v>2847.0004800000002</c:v>
                </c:pt>
                <c:pt idx="25">
                  <c:v>2702.25927</c:v>
                </c:pt>
                <c:pt idx="26">
                  <c:v>2349.0875799999999</c:v>
                </c:pt>
                <c:pt idx="27">
                  <c:v>2169.3085999999998</c:v>
                </c:pt>
                <c:pt idx="28">
                  <c:v>2001.9997000000001</c:v>
                </c:pt>
                <c:pt idx="29">
                  <c:v>-8253.9994700000007</c:v>
                </c:pt>
              </c:numCache>
            </c:numRef>
          </c:val>
          <c:smooth val="1"/>
          <c:extLst>
            <c:ext xmlns:c16="http://schemas.microsoft.com/office/drawing/2014/chart" uri="{C3380CC4-5D6E-409C-BE32-E72D297353CC}">
              <c16:uniqueId val="{00000001-5753-48B0-876B-518DDA461ADA}"/>
            </c:ext>
          </c:extLst>
        </c:ser>
        <c:ser>
          <c:idx val="2"/>
          <c:order val="2"/>
          <c:tx>
            <c:strRef>
              <c:f>'Sep 22 Published MOS estimates'!$M$4</c:f>
              <c:strCache>
                <c:ptCount val="1"/>
                <c:pt idx="0">
                  <c:v>Adelaide MAP</c:v>
                </c:pt>
              </c:strCache>
            </c:strRef>
          </c:tx>
          <c:spPr>
            <a:ln w="25400">
              <a:solidFill>
                <a:srgbClr val="FFC322"/>
              </a:solidFill>
              <a:prstDash val="solid"/>
            </a:ln>
          </c:spPr>
          <c:marker>
            <c:symbol val="none"/>
          </c:marker>
          <c:val>
            <c:numRef>
              <c:f>'Sep 22 Published MOS estimates'!$M$5:$M$35</c:f>
              <c:numCache>
                <c:formatCode>#,##0</c:formatCode>
                <c:ptCount val="31"/>
                <c:pt idx="0">
                  <c:v>7773</c:v>
                </c:pt>
                <c:pt idx="1">
                  <c:v>5326</c:v>
                </c:pt>
                <c:pt idx="2">
                  <c:v>4170</c:v>
                </c:pt>
                <c:pt idx="3">
                  <c:v>2979</c:v>
                </c:pt>
                <c:pt idx="4">
                  <c:v>2160</c:v>
                </c:pt>
                <c:pt idx="5">
                  <c:v>1364</c:v>
                </c:pt>
                <c:pt idx="6">
                  <c:v>1040</c:v>
                </c:pt>
                <c:pt idx="7">
                  <c:v>578</c:v>
                </c:pt>
                <c:pt idx="8">
                  <c:v>249</c:v>
                </c:pt>
                <c:pt idx="9">
                  <c:v>-176</c:v>
                </c:pt>
                <c:pt idx="10">
                  <c:v>-378</c:v>
                </c:pt>
                <c:pt idx="11">
                  <c:v>-714</c:v>
                </c:pt>
                <c:pt idx="12">
                  <c:v>-920</c:v>
                </c:pt>
                <c:pt idx="13">
                  <c:v>-1121</c:v>
                </c:pt>
                <c:pt idx="14">
                  <c:v>-1344</c:v>
                </c:pt>
                <c:pt idx="15">
                  <c:v>-1426</c:v>
                </c:pt>
                <c:pt idx="16">
                  <c:v>-1625</c:v>
                </c:pt>
                <c:pt idx="17">
                  <c:v>-1975</c:v>
                </c:pt>
                <c:pt idx="18">
                  <c:v>-2076</c:v>
                </c:pt>
                <c:pt idx="19">
                  <c:v>-2589</c:v>
                </c:pt>
                <c:pt idx="20">
                  <c:v>-3031</c:v>
                </c:pt>
                <c:pt idx="21">
                  <c:v>-3477</c:v>
                </c:pt>
                <c:pt idx="22">
                  <c:v>-3626</c:v>
                </c:pt>
                <c:pt idx="23">
                  <c:v>-3891</c:v>
                </c:pt>
                <c:pt idx="24">
                  <c:v>-4334</c:v>
                </c:pt>
                <c:pt idx="25">
                  <c:v>-4880</c:v>
                </c:pt>
                <c:pt idx="26">
                  <c:v>-6123</c:v>
                </c:pt>
                <c:pt idx="27">
                  <c:v>-6635</c:v>
                </c:pt>
                <c:pt idx="28">
                  <c:v>-7119</c:v>
                </c:pt>
                <c:pt idx="29">
                  <c:v>-10919</c:v>
                </c:pt>
              </c:numCache>
            </c:numRef>
          </c:val>
          <c:smooth val="1"/>
          <c:extLst>
            <c:ext xmlns:c16="http://schemas.microsoft.com/office/drawing/2014/chart" uri="{C3380CC4-5D6E-409C-BE32-E72D297353CC}">
              <c16:uniqueId val="{00000002-5753-48B0-876B-518DDA461ADA}"/>
            </c:ext>
          </c:extLst>
        </c:ser>
        <c:ser>
          <c:idx val="3"/>
          <c:order val="3"/>
          <c:tx>
            <c:strRef>
              <c:f>'Sep 22 Published MOS estimates'!$N$4</c:f>
              <c:strCache>
                <c:ptCount val="1"/>
                <c:pt idx="0">
                  <c:v>Adelaide SEAGas</c:v>
                </c:pt>
              </c:strCache>
            </c:strRef>
          </c:tx>
          <c:spPr>
            <a:ln w="25400">
              <a:solidFill>
                <a:srgbClr val="FF6600"/>
              </a:solidFill>
              <a:prstDash val="solid"/>
            </a:ln>
          </c:spPr>
          <c:marker>
            <c:symbol val="none"/>
          </c:marker>
          <c:val>
            <c:numRef>
              <c:f>'Sep 22 Published MOS estimates'!$N$5:$N$35</c:f>
              <c:numCache>
                <c:formatCode>#,##0</c:formatCode>
                <c:ptCount val="31"/>
                <c:pt idx="0">
                  <c:v>190</c:v>
                </c:pt>
                <c:pt idx="1">
                  <c:v>121</c:v>
                </c:pt>
                <c:pt idx="2">
                  <c:v>110</c:v>
                </c:pt>
                <c:pt idx="3">
                  <c:v>96</c:v>
                </c:pt>
                <c:pt idx="4">
                  <c:v>71</c:v>
                </c:pt>
                <c:pt idx="5">
                  <c:v>67</c:v>
                </c:pt>
                <c:pt idx="6">
                  <c:v>64</c:v>
                </c:pt>
                <c:pt idx="7">
                  <c:v>62</c:v>
                </c:pt>
                <c:pt idx="8">
                  <c:v>59</c:v>
                </c:pt>
                <c:pt idx="9">
                  <c:v>58</c:v>
                </c:pt>
                <c:pt idx="10">
                  <c:v>54</c:v>
                </c:pt>
                <c:pt idx="11">
                  <c:v>53</c:v>
                </c:pt>
                <c:pt idx="12">
                  <c:v>51</c:v>
                </c:pt>
                <c:pt idx="13">
                  <c:v>49</c:v>
                </c:pt>
                <c:pt idx="14">
                  <c:v>47</c:v>
                </c:pt>
                <c:pt idx="15">
                  <c:v>42</c:v>
                </c:pt>
                <c:pt idx="16">
                  <c:v>38</c:v>
                </c:pt>
                <c:pt idx="17">
                  <c:v>36</c:v>
                </c:pt>
                <c:pt idx="18">
                  <c:v>35</c:v>
                </c:pt>
                <c:pt idx="19">
                  <c:v>32</c:v>
                </c:pt>
                <c:pt idx="20">
                  <c:v>29</c:v>
                </c:pt>
                <c:pt idx="21">
                  <c:v>28</c:v>
                </c:pt>
                <c:pt idx="22">
                  <c:v>11</c:v>
                </c:pt>
                <c:pt idx="23">
                  <c:v>6</c:v>
                </c:pt>
                <c:pt idx="24">
                  <c:v>-27</c:v>
                </c:pt>
                <c:pt idx="25">
                  <c:v>-63</c:v>
                </c:pt>
                <c:pt idx="26">
                  <c:v>-247</c:v>
                </c:pt>
                <c:pt idx="27">
                  <c:v>-550</c:v>
                </c:pt>
                <c:pt idx="28">
                  <c:v>-1675</c:v>
                </c:pt>
                <c:pt idx="29">
                  <c:v>-5672</c:v>
                </c:pt>
              </c:numCache>
            </c:numRef>
          </c:val>
          <c:smooth val="1"/>
          <c:extLst>
            <c:ext xmlns:c16="http://schemas.microsoft.com/office/drawing/2014/chart" uri="{C3380CC4-5D6E-409C-BE32-E72D297353CC}">
              <c16:uniqueId val="{00000003-5753-48B0-876B-518DDA461ADA}"/>
            </c:ext>
          </c:extLst>
        </c:ser>
        <c:ser>
          <c:idx val="4"/>
          <c:order val="4"/>
          <c:tx>
            <c:strRef>
              <c:f>'Sep 22 Published MOS estimates'!$O$4</c:f>
              <c:strCache>
                <c:ptCount val="1"/>
                <c:pt idx="0">
                  <c:v>Brisbane RBP</c:v>
                </c:pt>
              </c:strCache>
            </c:strRef>
          </c:tx>
          <c:marker>
            <c:symbol val="none"/>
          </c:marker>
          <c:val>
            <c:numRef>
              <c:f>'Sep 22 Published MOS estimates'!$O$5:$O$35</c:f>
              <c:numCache>
                <c:formatCode>#,##0</c:formatCode>
                <c:ptCount val="31"/>
                <c:pt idx="0">
                  <c:v>11071</c:v>
                </c:pt>
                <c:pt idx="1">
                  <c:v>4774</c:v>
                </c:pt>
                <c:pt idx="2">
                  <c:v>3930</c:v>
                </c:pt>
                <c:pt idx="3">
                  <c:v>3462</c:v>
                </c:pt>
                <c:pt idx="4">
                  <c:v>3142</c:v>
                </c:pt>
                <c:pt idx="5">
                  <c:v>2982</c:v>
                </c:pt>
                <c:pt idx="6">
                  <c:v>2532</c:v>
                </c:pt>
                <c:pt idx="7">
                  <c:v>2223</c:v>
                </c:pt>
                <c:pt idx="8">
                  <c:v>2064</c:v>
                </c:pt>
                <c:pt idx="9">
                  <c:v>1946</c:v>
                </c:pt>
                <c:pt idx="10">
                  <c:v>1884</c:v>
                </c:pt>
                <c:pt idx="11">
                  <c:v>1554</c:v>
                </c:pt>
                <c:pt idx="12">
                  <c:v>1385</c:v>
                </c:pt>
                <c:pt idx="13">
                  <c:v>1279</c:v>
                </c:pt>
                <c:pt idx="14">
                  <c:v>1232</c:v>
                </c:pt>
                <c:pt idx="15">
                  <c:v>1112</c:v>
                </c:pt>
                <c:pt idx="16">
                  <c:v>1011</c:v>
                </c:pt>
                <c:pt idx="17">
                  <c:v>876</c:v>
                </c:pt>
                <c:pt idx="18">
                  <c:v>676</c:v>
                </c:pt>
                <c:pt idx="19">
                  <c:v>458</c:v>
                </c:pt>
                <c:pt idx="20">
                  <c:v>295</c:v>
                </c:pt>
                <c:pt idx="21">
                  <c:v>128</c:v>
                </c:pt>
                <c:pt idx="22">
                  <c:v>26</c:v>
                </c:pt>
                <c:pt idx="23">
                  <c:v>-83</c:v>
                </c:pt>
                <c:pt idx="24">
                  <c:v>-293</c:v>
                </c:pt>
                <c:pt idx="25">
                  <c:v>-416</c:v>
                </c:pt>
                <c:pt idx="26">
                  <c:v>-766</c:v>
                </c:pt>
                <c:pt idx="27">
                  <c:v>-950</c:v>
                </c:pt>
                <c:pt idx="28">
                  <c:v>-1208</c:v>
                </c:pt>
                <c:pt idx="29">
                  <c:v>-4096</c:v>
                </c:pt>
              </c:numCache>
            </c:numRef>
          </c:val>
          <c:smooth val="0"/>
          <c:extLst>
            <c:ext xmlns:c16="http://schemas.microsoft.com/office/drawing/2014/chart" uri="{C3380CC4-5D6E-409C-BE32-E72D297353CC}">
              <c16:uniqueId val="{00000004-5753-48B0-876B-518DDA461ADA}"/>
            </c:ext>
          </c:extLst>
        </c:ser>
        <c:dLbls>
          <c:showLegendKey val="0"/>
          <c:showVal val="0"/>
          <c:showCatName val="0"/>
          <c:showSerName val="0"/>
          <c:showPercent val="0"/>
          <c:showBubbleSize val="0"/>
        </c:dLbls>
        <c:smooth val="0"/>
        <c:axId val="664697584"/>
        <c:axId val="664697192"/>
      </c:lineChart>
      <c:catAx>
        <c:axId val="664697584"/>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43861184023"/>
              <c:y val="0.9374354960015963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64697192"/>
        <c:crosses val="autoZero"/>
        <c:auto val="1"/>
        <c:lblAlgn val="ctr"/>
        <c:lblOffset val="100"/>
        <c:tickLblSkip val="10"/>
        <c:tickMarkSkip val="5"/>
        <c:noMultiLvlLbl val="0"/>
      </c:catAx>
      <c:valAx>
        <c:axId val="664697192"/>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5.1810090405365994E-2"/>
              <c:y val="0.41317922978925881"/>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7584"/>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81714785653"/>
          <c:y val="0.74157265429540609"/>
          <c:w val="0.66537556138815979"/>
          <c:h val="0.14234624180749333"/>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'Oct 22 Published MOS estimates'!$C$19</c:f>
              <c:strCache>
                <c:ptCount val="1"/>
                <c:pt idx="0">
                  <c:v>25%</c:v>
                </c:pt>
              </c:strCache>
            </c:strRef>
          </c:tx>
          <c:spPr>
            <a:ln w="28575">
              <a:noFill/>
            </a:ln>
          </c:spPr>
          <c:marker>
            <c:symbol val="none"/>
          </c:marker>
          <c:cat>
            <c:strRef>
              <c:f>'Oct 22 Published MOS estimates'!$D$4:$H$4</c:f>
              <c:strCache>
                <c:ptCount val="5"/>
                <c:pt idx="0">
                  <c:v>Sydney MSP</c:v>
                </c:pt>
                <c:pt idx="1">
                  <c:v>Sydney EGP</c:v>
                </c:pt>
                <c:pt idx="2">
                  <c:v>Adelaide MAP</c:v>
                </c:pt>
                <c:pt idx="3">
                  <c:v>Adelaide SEAGas</c:v>
                </c:pt>
                <c:pt idx="4">
                  <c:v>Brisbane RBP</c:v>
                </c:pt>
              </c:strCache>
            </c:strRef>
          </c:cat>
          <c:val>
            <c:numRef>
              <c:f>'Oct 22 Published MOS estimates'!$D$19:$H$19</c:f>
              <c:numCache>
                <c:formatCode>#,##0</c:formatCode>
                <c:ptCount val="5"/>
                <c:pt idx="0">
                  <c:v>-6130.5</c:v>
                </c:pt>
                <c:pt idx="1">
                  <c:v>2067.9999850000004</c:v>
                </c:pt>
                <c:pt idx="2">
                  <c:v>-1662.5</c:v>
                </c:pt>
                <c:pt idx="3">
                  <c:v>-12</c:v>
                </c:pt>
                <c:pt idx="4">
                  <c:v>-298.5</c:v>
                </c:pt>
              </c:numCache>
            </c:numRef>
          </c:val>
          <c:smooth val="0"/>
          <c:extLst>
            <c:ext xmlns:c16="http://schemas.microsoft.com/office/drawing/2014/chart" uri="{C3380CC4-5D6E-409C-BE32-E72D297353CC}">
              <c16:uniqueId val="{00000000-14AF-47D2-8222-FBDCFB7C1040}"/>
            </c:ext>
          </c:extLst>
        </c:ser>
        <c:ser>
          <c:idx val="1"/>
          <c:order val="1"/>
          <c:tx>
            <c:strRef>
              <c:f>'Oct 22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'Oct 22 Published MOS estimates'!$D$4:$H$4</c:f>
              <c:strCache>
                <c:ptCount val="5"/>
                <c:pt idx="0">
                  <c:v>Sydney MSP</c:v>
                </c:pt>
                <c:pt idx="1">
                  <c:v>Sydney EGP</c:v>
                </c:pt>
                <c:pt idx="2">
                  <c:v>Adelaide MAP</c:v>
                </c:pt>
                <c:pt idx="3">
                  <c:v>Adelaide SEAGas</c:v>
                </c:pt>
                <c:pt idx="4">
                  <c:v>Brisbane RBP</c:v>
                </c:pt>
              </c:strCache>
            </c:strRef>
          </c:cat>
          <c:val>
            <c:numRef>
              <c:f>'Oct 22 Published MOS estimates'!$D$20:$H$20</c:f>
              <c:numCache>
                <c:formatCode>#,##0</c:formatCode>
                <c:ptCount val="5"/>
                <c:pt idx="0">
                  <c:v>-10703.5</c:v>
                </c:pt>
                <c:pt idx="1">
                  <c:v>327.16673499999996</c:v>
                </c:pt>
                <c:pt idx="2">
                  <c:v>-3749</c:v>
                </c:pt>
                <c:pt idx="3">
                  <c:v>-1702</c:v>
                </c:pt>
                <c:pt idx="4">
                  <c:v>-2260</c:v>
                </c:pt>
              </c:numCache>
            </c:numRef>
          </c:val>
          <c:smooth val="0"/>
          <c:extLst>
            <c:ext xmlns:c16="http://schemas.microsoft.com/office/drawing/2014/chart" uri="{C3380CC4-5D6E-409C-BE32-E72D297353CC}">
              <c16:uniqueId val="{00000001-14AF-47D2-8222-FBDCFB7C1040}"/>
            </c:ext>
          </c:extLst>
        </c:ser>
        <c:ser>
          <c:idx val="2"/>
          <c:order val="2"/>
          <c:tx>
            <c:strRef>
              <c:f>'Oct 22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'Oct 22 Published MOS estimates'!$D$4:$H$4</c:f>
              <c:strCache>
                <c:ptCount val="5"/>
                <c:pt idx="0">
                  <c:v>Sydney MSP</c:v>
                </c:pt>
                <c:pt idx="1">
                  <c:v>Sydney EGP</c:v>
                </c:pt>
                <c:pt idx="2">
                  <c:v>Adelaide MAP</c:v>
                </c:pt>
                <c:pt idx="3">
                  <c:v>Adelaide SEAGas</c:v>
                </c:pt>
                <c:pt idx="4">
                  <c:v>Brisbane RBP</c:v>
                </c:pt>
              </c:strCache>
            </c:strRef>
          </c:cat>
          <c:val>
            <c:numRef>
              <c:f>'Oct 22 Published MOS estimates'!$D$21:$H$21</c:f>
              <c:numCache>
                <c:formatCode>#,##0</c:formatCode>
                <c:ptCount val="5"/>
                <c:pt idx="0">
                  <c:v>-21658</c:v>
                </c:pt>
                <c:pt idx="1">
                  <c:v>-3433.6728199999998</c:v>
                </c:pt>
                <c:pt idx="2">
                  <c:v>-5408</c:v>
                </c:pt>
                <c:pt idx="3">
                  <c:v>-7761</c:v>
                </c:pt>
                <c:pt idx="4">
                  <c:v>-11027</c:v>
                </c:pt>
              </c:numCache>
            </c:numRef>
          </c:val>
          <c:smooth val="0"/>
          <c:extLst>
            <c:ext xmlns:c16="http://schemas.microsoft.com/office/drawing/2014/chart" uri="{C3380CC4-5D6E-409C-BE32-E72D297353CC}">
              <c16:uniqueId val="{00000002-14AF-47D2-8222-FBDCFB7C1040}"/>
            </c:ext>
          </c:extLst>
        </c:ser>
        <c:ser>
          <c:idx val="3"/>
          <c:order val="3"/>
          <c:tx>
            <c:strRef>
              <c:f>'Oct 22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'Oct 22 Published MOS estimates'!$D$4:$H$4</c:f>
              <c:strCache>
                <c:ptCount val="5"/>
                <c:pt idx="0">
                  <c:v>Sydney MSP</c:v>
                </c:pt>
                <c:pt idx="1">
                  <c:v>Sydney EGP</c:v>
                </c:pt>
                <c:pt idx="2">
                  <c:v>Adelaide MAP</c:v>
                </c:pt>
                <c:pt idx="3">
                  <c:v>Adelaide SEAGas</c:v>
                </c:pt>
                <c:pt idx="4">
                  <c:v>Brisbane RBP</c:v>
                </c:pt>
              </c:strCache>
            </c:strRef>
          </c:cat>
          <c:val>
            <c:numRef>
              <c:f>'Oct 22 Published MOS estimates'!$D$22:$H$22</c:f>
              <c:numCache>
                <c:formatCode>#,##0</c:formatCode>
                <c:ptCount val="5"/>
                <c:pt idx="0">
                  <c:v>-1040.0967741935483</c:v>
                </c:pt>
                <c:pt idx="1">
                  <c:v>3341.2466435483861</c:v>
                </c:pt>
                <c:pt idx="2">
                  <c:v>141.51612903225808</c:v>
                </c:pt>
                <c:pt idx="3">
                  <c:v>-341.51612903225805</c:v>
                </c:pt>
                <c:pt idx="4">
                  <c:v>892.35483870967744</c:v>
                </c:pt>
              </c:numCache>
            </c:numRef>
          </c:val>
          <c:smooth val="0"/>
          <c:extLst>
            <c:ext xmlns:c16="http://schemas.microsoft.com/office/drawing/2014/chart" uri="{C3380CC4-5D6E-409C-BE32-E72D297353CC}">
              <c16:uniqueId val="{00000003-14AF-47D2-8222-FBDCFB7C1040}"/>
            </c:ext>
          </c:extLst>
        </c:ser>
        <c:ser>
          <c:idx val="4"/>
          <c:order val="4"/>
          <c:tx>
            <c:strRef>
              <c:f>'Oct 22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'Oct 22 Published MOS estimates'!$D$4:$H$4</c:f>
              <c:strCache>
                <c:ptCount val="5"/>
                <c:pt idx="0">
                  <c:v>Sydney MSP</c:v>
                </c:pt>
                <c:pt idx="1">
                  <c:v>Sydney EGP</c:v>
                </c:pt>
                <c:pt idx="2">
                  <c:v>Adelaide MAP</c:v>
                </c:pt>
                <c:pt idx="3">
                  <c:v>Adelaide SEAGas</c:v>
                </c:pt>
                <c:pt idx="4">
                  <c:v>Brisbane RBP</c:v>
                </c:pt>
              </c:strCache>
            </c:strRef>
          </c:cat>
          <c:val>
            <c:numRef>
              <c:f>'Oct 22 Published MOS estimates'!$D$26:$H$26</c:f>
              <c:numCache>
                <c:formatCode>#,##0</c:formatCode>
                <c:ptCount val="5"/>
                <c:pt idx="0">
                  <c:v>-1781</c:v>
                </c:pt>
                <c:pt idx="1">
                  <c:v>3027.3634200000001</c:v>
                </c:pt>
                <c:pt idx="2">
                  <c:v>-172</c:v>
                </c:pt>
                <c:pt idx="3">
                  <c:v>45</c:v>
                </c:pt>
                <c:pt idx="4">
                  <c:v>925</c:v>
                </c:pt>
              </c:numCache>
            </c:numRef>
          </c:val>
          <c:smooth val="0"/>
          <c:extLst>
            <c:ext xmlns:c16="http://schemas.microsoft.com/office/drawing/2014/chart" uri="{C3380CC4-5D6E-409C-BE32-E72D297353CC}">
              <c16:uniqueId val="{00000004-14AF-47D2-8222-FBDCFB7C1040}"/>
            </c:ext>
          </c:extLst>
        </c:ser>
        <c:ser>
          <c:idx val="5"/>
          <c:order val="5"/>
          <c:tx>
            <c:strRef>
              <c:f>'Oct 22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'Oct 22 Published MOS estimates'!$D$4:$H$4</c:f>
              <c:strCache>
                <c:ptCount val="5"/>
                <c:pt idx="0">
                  <c:v>Sydney MSP</c:v>
                </c:pt>
                <c:pt idx="1">
                  <c:v>Sydney EGP</c:v>
                </c:pt>
                <c:pt idx="2">
                  <c:v>Adelaide MAP</c:v>
                </c:pt>
                <c:pt idx="3">
                  <c:v>Adelaide SEAGas</c:v>
                </c:pt>
                <c:pt idx="4">
                  <c:v>Brisbane RBP</c:v>
                </c:pt>
              </c:strCache>
            </c:strRef>
          </c:cat>
          <c:val>
            <c:numRef>
              <c:f>'Oct 22 Published MOS estimates'!$D$15:$H$15</c:f>
              <c:numCache>
                <c:formatCode>#,##0</c:formatCode>
                <c:ptCount val="5"/>
                <c:pt idx="0">
                  <c:v>23404</c:v>
                </c:pt>
                <c:pt idx="1">
                  <c:v>8422.9362099999998</c:v>
                </c:pt>
                <c:pt idx="2">
                  <c:v>10597</c:v>
                </c:pt>
                <c:pt idx="3">
                  <c:v>534</c:v>
                </c:pt>
                <c:pt idx="4">
                  <c:v>6281</c:v>
                </c:pt>
              </c:numCache>
            </c:numRef>
          </c:val>
          <c:smooth val="0"/>
          <c:extLst>
            <c:ext xmlns:c16="http://schemas.microsoft.com/office/drawing/2014/chart" uri="{C3380CC4-5D6E-409C-BE32-E72D297353CC}">
              <c16:uniqueId val="{00000005-14AF-47D2-8222-FBDCFB7C1040}"/>
            </c:ext>
          </c:extLst>
        </c:ser>
        <c:ser>
          <c:idx val="10"/>
          <c:order val="6"/>
          <c:tx>
            <c:strRef>
              <c:f>'Oct 22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'Oct 22 Published MOS estimates'!$D$4:$H$4</c:f>
              <c:strCache>
                <c:ptCount val="5"/>
                <c:pt idx="0">
                  <c:v>Sydney MSP</c:v>
                </c:pt>
                <c:pt idx="1">
                  <c:v>Sydney EGP</c:v>
                </c:pt>
                <c:pt idx="2">
                  <c:v>Adelaide MAP</c:v>
                </c:pt>
                <c:pt idx="3">
                  <c:v>Adelaide SEAGas</c:v>
                </c:pt>
                <c:pt idx="4">
                  <c:v>Brisbane RBP</c:v>
                </c:pt>
              </c:strCache>
            </c:strRef>
          </c:cat>
          <c:val>
            <c:numRef>
              <c:f>'Oct 22 Published MOS estimates'!$D$16:$H$16</c:f>
              <c:numCache>
                <c:formatCode>#,##0</c:formatCode>
                <c:ptCount val="5"/>
                <c:pt idx="0">
                  <c:v>13144.5</c:v>
                </c:pt>
                <c:pt idx="1">
                  <c:v>7330.6928800000005</c:v>
                </c:pt>
                <c:pt idx="2">
                  <c:v>4753</c:v>
                </c:pt>
                <c:pt idx="3">
                  <c:v>135</c:v>
                </c:pt>
                <c:pt idx="4">
                  <c:v>5015.5</c:v>
                </c:pt>
              </c:numCache>
            </c:numRef>
          </c:val>
          <c:smooth val="0"/>
          <c:extLst>
            <c:ext xmlns:c16="http://schemas.microsoft.com/office/drawing/2014/chart" uri="{C3380CC4-5D6E-409C-BE32-E72D297353CC}">
              <c16:uniqueId val="{00000006-14AF-47D2-8222-FBDCFB7C1040}"/>
            </c:ext>
          </c:extLst>
        </c:ser>
        <c:ser>
          <c:idx val="11"/>
          <c:order val="7"/>
          <c:tx>
            <c:strRef>
              <c:f>'Oct 22 Published MOS estimates'!$C$17</c:f>
              <c:strCache>
                <c:ptCount val="1"/>
                <c:pt idx="0">
                  <c:v>75%</c:v>
                </c:pt>
              </c:strCache>
            </c:strRef>
          </c:tx>
          <c:spPr>
            <a:ln w="28575">
              <a:noFill/>
            </a:ln>
          </c:spPr>
          <c:marker>
            <c:symbol val="none"/>
          </c:marker>
          <c:cat>
            <c:strRef>
              <c:f>'Oct 22 Published MOS estimates'!$D$4:$H$4</c:f>
              <c:strCache>
                <c:ptCount val="5"/>
                <c:pt idx="0">
                  <c:v>Sydney MSP</c:v>
                </c:pt>
                <c:pt idx="1">
                  <c:v>Sydney EGP</c:v>
                </c:pt>
                <c:pt idx="2">
                  <c:v>Adelaide MAP</c:v>
                </c:pt>
                <c:pt idx="3">
                  <c:v>Adelaide SEAGas</c:v>
                </c:pt>
                <c:pt idx="4">
                  <c:v>Brisbane RBP</c:v>
                </c:pt>
              </c:strCache>
            </c:strRef>
          </c:cat>
          <c:val>
            <c:numRef>
              <c:f>'Oct 22 Published MOS estimates'!$D$17:$H$17</c:f>
              <c:numCache>
                <c:formatCode>#,##0</c:formatCode>
                <c:ptCount val="5"/>
                <c:pt idx="0">
                  <c:v>2025.5</c:v>
                </c:pt>
                <c:pt idx="1">
                  <c:v>4644.0503200000003</c:v>
                </c:pt>
                <c:pt idx="2">
                  <c:v>1372</c:v>
                </c:pt>
                <c:pt idx="3">
                  <c:v>73.5</c:v>
                </c:pt>
                <c:pt idx="4">
                  <c:v>2571.5</c:v>
                </c:pt>
              </c:numCache>
            </c:numRef>
          </c:val>
          <c:smooth val="0"/>
          <c:extLst>
            <c:ext xmlns:c16="http://schemas.microsoft.com/office/drawing/2014/chart" uri="{C3380CC4-5D6E-409C-BE32-E72D297353CC}">
              <c16:uniqueId val="{00000007-14AF-47D2-8222-FBDCFB7C1040}"/>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664698760"/>
        <c:axId val="664698368"/>
      </c:lineChart>
      <c:catAx>
        <c:axId val="66469876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8368"/>
        <c:crosses val="autoZero"/>
        <c:auto val="1"/>
        <c:lblAlgn val="ctr"/>
        <c:lblOffset val="100"/>
        <c:tickLblSkip val="1"/>
        <c:tickMarkSkip val="1"/>
        <c:noMultiLvlLbl val="0"/>
      </c:catAx>
      <c:valAx>
        <c:axId val="664698368"/>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63400408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876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54418197727"/>
          <c:w val="0.457570303712036"/>
          <c:h val="0.1464529017206182"/>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'Oct 22 Published MOS estimates'!$K$4</c:f>
              <c:strCache>
                <c:ptCount val="1"/>
                <c:pt idx="0">
                  <c:v>Sydney MSP</c:v>
                </c:pt>
              </c:strCache>
            </c:strRef>
          </c:tx>
          <c:spPr>
            <a:ln w="25400">
              <a:solidFill>
                <a:srgbClr val="00FFFF"/>
              </a:solidFill>
              <a:prstDash val="solid"/>
            </a:ln>
          </c:spPr>
          <c:marker>
            <c:symbol val="none"/>
          </c:marker>
          <c:val>
            <c:numRef>
              <c:f>'Oct 22 Published MOS estimates'!$K$5:$K$35</c:f>
              <c:numCache>
                <c:formatCode>#,##0</c:formatCode>
                <c:ptCount val="31"/>
                <c:pt idx="0">
                  <c:v>23404</c:v>
                </c:pt>
                <c:pt idx="1">
                  <c:v>16154</c:v>
                </c:pt>
                <c:pt idx="2">
                  <c:v>10135</c:v>
                </c:pt>
                <c:pt idx="3">
                  <c:v>7099</c:v>
                </c:pt>
                <c:pt idx="4">
                  <c:v>5417</c:v>
                </c:pt>
                <c:pt idx="5">
                  <c:v>4964</c:v>
                </c:pt>
                <c:pt idx="6">
                  <c:v>3515</c:v>
                </c:pt>
                <c:pt idx="7">
                  <c:v>2172</c:v>
                </c:pt>
                <c:pt idx="8">
                  <c:v>1879</c:v>
                </c:pt>
                <c:pt idx="9">
                  <c:v>1392</c:v>
                </c:pt>
                <c:pt idx="10">
                  <c:v>830</c:v>
                </c:pt>
                <c:pt idx="11">
                  <c:v>436</c:v>
                </c:pt>
                <c:pt idx="12">
                  <c:v>-56</c:v>
                </c:pt>
                <c:pt idx="13">
                  <c:v>-320</c:v>
                </c:pt>
                <c:pt idx="14">
                  <c:v>-1085</c:v>
                </c:pt>
                <c:pt idx="15">
                  <c:v>-1781</c:v>
                </c:pt>
                <c:pt idx="16">
                  <c:v>-2405</c:v>
                </c:pt>
                <c:pt idx="17">
                  <c:v>-2524</c:v>
                </c:pt>
                <c:pt idx="18">
                  <c:v>-2720</c:v>
                </c:pt>
                <c:pt idx="19">
                  <c:v>-3144</c:v>
                </c:pt>
                <c:pt idx="20">
                  <c:v>-3800</c:v>
                </c:pt>
                <c:pt idx="21">
                  <c:v>-5350</c:v>
                </c:pt>
                <c:pt idx="22">
                  <c:v>-5651</c:v>
                </c:pt>
                <c:pt idx="23">
                  <c:v>-6610</c:v>
                </c:pt>
                <c:pt idx="24">
                  <c:v>-6831</c:v>
                </c:pt>
                <c:pt idx="25">
                  <c:v>-7538</c:v>
                </c:pt>
                <c:pt idx="26">
                  <c:v>-8078</c:v>
                </c:pt>
                <c:pt idx="27">
                  <c:v>-8682</c:v>
                </c:pt>
                <c:pt idx="28">
                  <c:v>-9762</c:v>
                </c:pt>
                <c:pt idx="29">
                  <c:v>-11645</c:v>
                </c:pt>
                <c:pt idx="30">
                  <c:v>-21658</c:v>
                </c:pt>
              </c:numCache>
            </c:numRef>
          </c:val>
          <c:smooth val="1"/>
          <c:extLst>
            <c:ext xmlns:c16="http://schemas.microsoft.com/office/drawing/2014/chart" uri="{C3380CC4-5D6E-409C-BE32-E72D297353CC}">
              <c16:uniqueId val="{00000000-9B9C-4EB0-B9ED-F1DAC3DE3B62}"/>
            </c:ext>
          </c:extLst>
        </c:ser>
        <c:ser>
          <c:idx val="1"/>
          <c:order val="1"/>
          <c:tx>
            <c:strRef>
              <c:f>'Oct 22 Published MOS estimates'!$L$4</c:f>
              <c:strCache>
                <c:ptCount val="1"/>
                <c:pt idx="0">
                  <c:v>Sydney EGP</c:v>
                </c:pt>
              </c:strCache>
            </c:strRef>
          </c:tx>
          <c:spPr>
            <a:ln w="25400">
              <a:solidFill>
                <a:srgbClr val="0000FF"/>
              </a:solidFill>
              <a:prstDash val="solid"/>
            </a:ln>
          </c:spPr>
          <c:marker>
            <c:symbol val="none"/>
          </c:marker>
          <c:val>
            <c:numRef>
              <c:f>'Oct 22 Published MOS estimates'!$L$5:$L$35</c:f>
              <c:numCache>
                <c:formatCode>#,##0</c:formatCode>
                <c:ptCount val="31"/>
                <c:pt idx="0">
                  <c:v>8422.9362099999998</c:v>
                </c:pt>
                <c:pt idx="1">
                  <c:v>7521.8445899999997</c:v>
                </c:pt>
                <c:pt idx="2">
                  <c:v>7139.5411700000004</c:v>
                </c:pt>
                <c:pt idx="3">
                  <c:v>6823.9873799999996</c:v>
                </c:pt>
                <c:pt idx="4">
                  <c:v>6360.4504200000001</c:v>
                </c:pt>
                <c:pt idx="5">
                  <c:v>5698.5070699999997</c:v>
                </c:pt>
                <c:pt idx="6">
                  <c:v>5465.7299499999999</c:v>
                </c:pt>
                <c:pt idx="7">
                  <c:v>4917.7714299999998</c:v>
                </c:pt>
                <c:pt idx="8">
                  <c:v>4370.3292099999999</c:v>
                </c:pt>
                <c:pt idx="9">
                  <c:v>4100.1535299999996</c:v>
                </c:pt>
                <c:pt idx="10">
                  <c:v>3951.7784200000001</c:v>
                </c:pt>
                <c:pt idx="11">
                  <c:v>3772.00009</c:v>
                </c:pt>
                <c:pt idx="12">
                  <c:v>3478.0002599999998</c:v>
                </c:pt>
                <c:pt idx="13">
                  <c:v>3335.99973</c:v>
                </c:pt>
                <c:pt idx="14">
                  <c:v>3188.9996000000001</c:v>
                </c:pt>
                <c:pt idx="15">
                  <c:v>3027.3634200000001</c:v>
                </c:pt>
                <c:pt idx="16">
                  <c:v>2889.72703</c:v>
                </c:pt>
                <c:pt idx="17">
                  <c:v>2795.0002100000002</c:v>
                </c:pt>
                <c:pt idx="18">
                  <c:v>2665.0003999999999</c:v>
                </c:pt>
                <c:pt idx="19">
                  <c:v>2526.77637</c:v>
                </c:pt>
                <c:pt idx="20">
                  <c:v>2403.6262299999999</c:v>
                </c:pt>
                <c:pt idx="21">
                  <c:v>2211.8572199999999</c:v>
                </c:pt>
                <c:pt idx="22">
                  <c:v>2114.9995600000002</c:v>
                </c:pt>
                <c:pt idx="23">
                  <c:v>2021.0004100000001</c:v>
                </c:pt>
                <c:pt idx="24">
                  <c:v>1762.9994099999999</c:v>
                </c:pt>
                <c:pt idx="25">
                  <c:v>1554.72831</c:v>
                </c:pt>
                <c:pt idx="26">
                  <c:v>1038.99956</c:v>
                </c:pt>
                <c:pt idx="27">
                  <c:v>797.87810999999999</c:v>
                </c:pt>
                <c:pt idx="28">
                  <c:v>690.58006999999998</c:v>
                </c:pt>
                <c:pt idx="29">
                  <c:v>-36.246600000000001</c:v>
                </c:pt>
                <c:pt idx="30">
                  <c:v>-3433.6728199999998</c:v>
                </c:pt>
              </c:numCache>
            </c:numRef>
          </c:val>
          <c:smooth val="1"/>
          <c:extLst>
            <c:ext xmlns:c16="http://schemas.microsoft.com/office/drawing/2014/chart" uri="{C3380CC4-5D6E-409C-BE32-E72D297353CC}">
              <c16:uniqueId val="{00000001-9B9C-4EB0-B9ED-F1DAC3DE3B62}"/>
            </c:ext>
          </c:extLst>
        </c:ser>
        <c:ser>
          <c:idx val="2"/>
          <c:order val="2"/>
          <c:tx>
            <c:strRef>
              <c:f>'Oct 22 Published MOS estimates'!$M$4</c:f>
              <c:strCache>
                <c:ptCount val="1"/>
                <c:pt idx="0">
                  <c:v>Adelaide MAP</c:v>
                </c:pt>
              </c:strCache>
            </c:strRef>
          </c:tx>
          <c:spPr>
            <a:ln w="25400">
              <a:solidFill>
                <a:srgbClr val="FFC322"/>
              </a:solidFill>
              <a:prstDash val="solid"/>
            </a:ln>
          </c:spPr>
          <c:marker>
            <c:symbol val="none"/>
          </c:marker>
          <c:val>
            <c:numRef>
              <c:f>'Oct 22 Published MOS estimates'!$M$5:$M$35</c:f>
              <c:numCache>
                <c:formatCode>#,##0</c:formatCode>
                <c:ptCount val="31"/>
                <c:pt idx="0">
                  <c:v>10597</c:v>
                </c:pt>
                <c:pt idx="1">
                  <c:v>5646</c:v>
                </c:pt>
                <c:pt idx="2">
                  <c:v>3860</c:v>
                </c:pt>
                <c:pt idx="3">
                  <c:v>3194</c:v>
                </c:pt>
                <c:pt idx="4">
                  <c:v>2949</c:v>
                </c:pt>
                <c:pt idx="5">
                  <c:v>2526</c:v>
                </c:pt>
                <c:pt idx="6">
                  <c:v>1941</c:v>
                </c:pt>
                <c:pt idx="7">
                  <c:v>1514</c:v>
                </c:pt>
                <c:pt idx="8">
                  <c:v>1230</c:v>
                </c:pt>
                <c:pt idx="9">
                  <c:v>976</c:v>
                </c:pt>
                <c:pt idx="10">
                  <c:v>660</c:v>
                </c:pt>
                <c:pt idx="11">
                  <c:v>548</c:v>
                </c:pt>
                <c:pt idx="12">
                  <c:v>346</c:v>
                </c:pt>
                <c:pt idx="13">
                  <c:v>138</c:v>
                </c:pt>
                <c:pt idx="14">
                  <c:v>-56</c:v>
                </c:pt>
                <c:pt idx="15">
                  <c:v>-172</c:v>
                </c:pt>
                <c:pt idx="16">
                  <c:v>-342</c:v>
                </c:pt>
                <c:pt idx="17">
                  <c:v>-493</c:v>
                </c:pt>
                <c:pt idx="18">
                  <c:v>-731</c:v>
                </c:pt>
                <c:pt idx="19">
                  <c:v>-890</c:v>
                </c:pt>
                <c:pt idx="20">
                  <c:v>-1246</c:v>
                </c:pt>
                <c:pt idx="21">
                  <c:v>-1341</c:v>
                </c:pt>
                <c:pt idx="22">
                  <c:v>-1517</c:v>
                </c:pt>
                <c:pt idx="23">
                  <c:v>-1808</c:v>
                </c:pt>
                <c:pt idx="24">
                  <c:v>-2112</c:v>
                </c:pt>
                <c:pt idx="25">
                  <c:v>-2235</c:v>
                </c:pt>
                <c:pt idx="26">
                  <c:v>-2646</c:v>
                </c:pt>
                <c:pt idx="27">
                  <c:v>-3243</c:v>
                </c:pt>
                <c:pt idx="28">
                  <c:v>-3637</c:v>
                </c:pt>
                <c:pt idx="29">
                  <c:v>-3861</c:v>
                </c:pt>
                <c:pt idx="30">
                  <c:v>-5408</c:v>
                </c:pt>
              </c:numCache>
            </c:numRef>
          </c:val>
          <c:smooth val="1"/>
          <c:extLst>
            <c:ext xmlns:c16="http://schemas.microsoft.com/office/drawing/2014/chart" uri="{C3380CC4-5D6E-409C-BE32-E72D297353CC}">
              <c16:uniqueId val="{00000002-9B9C-4EB0-B9ED-F1DAC3DE3B62}"/>
            </c:ext>
          </c:extLst>
        </c:ser>
        <c:ser>
          <c:idx val="3"/>
          <c:order val="3"/>
          <c:tx>
            <c:strRef>
              <c:f>'Oct 22 Published MOS estimates'!$N$4</c:f>
              <c:strCache>
                <c:ptCount val="1"/>
                <c:pt idx="0">
                  <c:v>Adelaide SEAGas</c:v>
                </c:pt>
              </c:strCache>
            </c:strRef>
          </c:tx>
          <c:spPr>
            <a:ln w="25400">
              <a:solidFill>
                <a:srgbClr val="FF6600"/>
              </a:solidFill>
              <a:prstDash val="solid"/>
            </a:ln>
          </c:spPr>
          <c:marker>
            <c:symbol val="none"/>
          </c:marker>
          <c:val>
            <c:numRef>
              <c:f>'Oct 22 Published MOS estimates'!$N$5:$N$35</c:f>
              <c:numCache>
                <c:formatCode>#,##0</c:formatCode>
                <c:ptCount val="31"/>
                <c:pt idx="0">
                  <c:v>534</c:v>
                </c:pt>
                <c:pt idx="1">
                  <c:v>150</c:v>
                </c:pt>
                <c:pt idx="2">
                  <c:v>120</c:v>
                </c:pt>
                <c:pt idx="3">
                  <c:v>107</c:v>
                </c:pt>
                <c:pt idx="4">
                  <c:v>97</c:v>
                </c:pt>
                <c:pt idx="5">
                  <c:v>83</c:v>
                </c:pt>
                <c:pt idx="6">
                  <c:v>79</c:v>
                </c:pt>
                <c:pt idx="7">
                  <c:v>75</c:v>
                </c:pt>
                <c:pt idx="8">
                  <c:v>72</c:v>
                </c:pt>
                <c:pt idx="9">
                  <c:v>66</c:v>
                </c:pt>
                <c:pt idx="10">
                  <c:v>64</c:v>
                </c:pt>
                <c:pt idx="11">
                  <c:v>62</c:v>
                </c:pt>
                <c:pt idx="12">
                  <c:v>56</c:v>
                </c:pt>
                <c:pt idx="13">
                  <c:v>54</c:v>
                </c:pt>
                <c:pt idx="14">
                  <c:v>48</c:v>
                </c:pt>
                <c:pt idx="15">
                  <c:v>45</c:v>
                </c:pt>
                <c:pt idx="16">
                  <c:v>39</c:v>
                </c:pt>
                <c:pt idx="17">
                  <c:v>38</c:v>
                </c:pt>
                <c:pt idx="18">
                  <c:v>34</c:v>
                </c:pt>
                <c:pt idx="19">
                  <c:v>29</c:v>
                </c:pt>
                <c:pt idx="20">
                  <c:v>26</c:v>
                </c:pt>
                <c:pt idx="21">
                  <c:v>20</c:v>
                </c:pt>
                <c:pt idx="22">
                  <c:v>12</c:v>
                </c:pt>
                <c:pt idx="23">
                  <c:v>-36</c:v>
                </c:pt>
                <c:pt idx="24">
                  <c:v>-156</c:v>
                </c:pt>
                <c:pt idx="25">
                  <c:v>-202</c:v>
                </c:pt>
                <c:pt idx="26">
                  <c:v>-320</c:v>
                </c:pt>
                <c:pt idx="27">
                  <c:v>-618</c:v>
                </c:pt>
                <c:pt idx="28">
                  <c:v>-1176</c:v>
                </c:pt>
                <c:pt idx="29">
                  <c:v>-2228</c:v>
                </c:pt>
                <c:pt idx="30">
                  <c:v>-7761</c:v>
                </c:pt>
              </c:numCache>
            </c:numRef>
          </c:val>
          <c:smooth val="1"/>
          <c:extLst>
            <c:ext xmlns:c16="http://schemas.microsoft.com/office/drawing/2014/chart" uri="{C3380CC4-5D6E-409C-BE32-E72D297353CC}">
              <c16:uniqueId val="{00000003-9B9C-4EB0-B9ED-F1DAC3DE3B62}"/>
            </c:ext>
          </c:extLst>
        </c:ser>
        <c:ser>
          <c:idx val="4"/>
          <c:order val="4"/>
          <c:tx>
            <c:strRef>
              <c:f>'Oct 22 Published MOS estimates'!$O$4</c:f>
              <c:strCache>
                <c:ptCount val="1"/>
                <c:pt idx="0">
                  <c:v>Brisbane RBP</c:v>
                </c:pt>
              </c:strCache>
            </c:strRef>
          </c:tx>
          <c:marker>
            <c:symbol val="none"/>
          </c:marker>
          <c:val>
            <c:numRef>
              <c:f>'Oct 22 Published MOS estimates'!$O$5:$O$35</c:f>
              <c:numCache>
                <c:formatCode>#,##0</c:formatCode>
                <c:ptCount val="31"/>
                <c:pt idx="0">
                  <c:v>6281</c:v>
                </c:pt>
                <c:pt idx="1">
                  <c:v>5258</c:v>
                </c:pt>
                <c:pt idx="2">
                  <c:v>4773</c:v>
                </c:pt>
                <c:pt idx="3">
                  <c:v>4360</c:v>
                </c:pt>
                <c:pt idx="4">
                  <c:v>3956</c:v>
                </c:pt>
                <c:pt idx="5">
                  <c:v>3558</c:v>
                </c:pt>
                <c:pt idx="6">
                  <c:v>3335</c:v>
                </c:pt>
                <c:pt idx="7">
                  <c:v>2844</c:v>
                </c:pt>
                <c:pt idx="8">
                  <c:v>2299</c:v>
                </c:pt>
                <c:pt idx="9">
                  <c:v>1849</c:v>
                </c:pt>
                <c:pt idx="10">
                  <c:v>1579</c:v>
                </c:pt>
                <c:pt idx="11">
                  <c:v>1495</c:v>
                </c:pt>
                <c:pt idx="12">
                  <c:v>1427</c:v>
                </c:pt>
                <c:pt idx="13">
                  <c:v>1255</c:v>
                </c:pt>
                <c:pt idx="14">
                  <c:v>1044</c:v>
                </c:pt>
                <c:pt idx="15">
                  <c:v>925</c:v>
                </c:pt>
                <c:pt idx="16">
                  <c:v>711</c:v>
                </c:pt>
                <c:pt idx="17">
                  <c:v>518</c:v>
                </c:pt>
                <c:pt idx="18">
                  <c:v>302</c:v>
                </c:pt>
                <c:pt idx="19">
                  <c:v>230</c:v>
                </c:pt>
                <c:pt idx="20">
                  <c:v>97</c:v>
                </c:pt>
                <c:pt idx="21">
                  <c:v>-105</c:v>
                </c:pt>
                <c:pt idx="22">
                  <c:v>-227</c:v>
                </c:pt>
                <c:pt idx="23">
                  <c:v>-370</c:v>
                </c:pt>
                <c:pt idx="24">
                  <c:v>-510</c:v>
                </c:pt>
                <c:pt idx="25">
                  <c:v>-870</c:v>
                </c:pt>
                <c:pt idx="26">
                  <c:v>-1199</c:v>
                </c:pt>
                <c:pt idx="27">
                  <c:v>-1605</c:v>
                </c:pt>
                <c:pt idx="28">
                  <c:v>-1992</c:v>
                </c:pt>
                <c:pt idx="29">
                  <c:v>-2528</c:v>
                </c:pt>
                <c:pt idx="30">
                  <c:v>-11027</c:v>
                </c:pt>
              </c:numCache>
            </c:numRef>
          </c:val>
          <c:smooth val="0"/>
          <c:extLst>
            <c:ext xmlns:c16="http://schemas.microsoft.com/office/drawing/2014/chart" uri="{C3380CC4-5D6E-409C-BE32-E72D297353CC}">
              <c16:uniqueId val="{00000004-9B9C-4EB0-B9ED-F1DAC3DE3B62}"/>
            </c:ext>
          </c:extLst>
        </c:ser>
        <c:dLbls>
          <c:showLegendKey val="0"/>
          <c:showVal val="0"/>
          <c:showCatName val="0"/>
          <c:showSerName val="0"/>
          <c:showPercent val="0"/>
          <c:showBubbleSize val="0"/>
        </c:dLbls>
        <c:smooth val="0"/>
        <c:axId val="664700328"/>
        <c:axId val="664699936"/>
      </c:lineChart>
      <c:catAx>
        <c:axId val="664700328"/>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52710652547"/>
              <c:y val="0.937435518507400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64699936"/>
        <c:crosses val="autoZero"/>
        <c:auto val="1"/>
        <c:lblAlgn val="ctr"/>
        <c:lblOffset val="100"/>
        <c:tickLblSkip val="10"/>
        <c:tickMarkSkip val="5"/>
        <c:noMultiLvlLbl val="0"/>
      </c:catAx>
      <c:valAx>
        <c:axId val="664699936"/>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8.5091410987419673E-3"/>
              <c:y val="0.41317908575211093"/>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0328"/>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73870938545"/>
          <c:y val="0.74157280193348263"/>
          <c:w val="0.66537559960177406"/>
          <c:h val="0.14234619499542034"/>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'Nov 22 Published MOS estimates'!$C$19</c:f>
              <c:strCache>
                <c:ptCount val="1"/>
                <c:pt idx="0">
                  <c:v>25%</c:v>
                </c:pt>
              </c:strCache>
            </c:strRef>
          </c:tx>
          <c:spPr>
            <a:ln w="28575">
              <a:noFill/>
            </a:ln>
          </c:spPr>
          <c:marker>
            <c:symbol val="none"/>
          </c:marker>
          <c:cat>
            <c:strRef>
              <c:f>'Nov 22 Published MOS estimates'!$D$4:$H$4</c:f>
              <c:strCache>
                <c:ptCount val="5"/>
                <c:pt idx="0">
                  <c:v>Sydney MSP</c:v>
                </c:pt>
                <c:pt idx="1">
                  <c:v>Sydney EGP</c:v>
                </c:pt>
                <c:pt idx="2">
                  <c:v>Adelaide MAP</c:v>
                </c:pt>
                <c:pt idx="3">
                  <c:v>Adelaide SEAGas</c:v>
                </c:pt>
                <c:pt idx="4">
                  <c:v>Brisbane RBP</c:v>
                </c:pt>
              </c:strCache>
            </c:strRef>
          </c:cat>
          <c:val>
            <c:numRef>
              <c:f>'Nov 22 Published MOS estimates'!$D$19:$H$19</c:f>
              <c:numCache>
                <c:formatCode>#,##0</c:formatCode>
                <c:ptCount val="5"/>
                <c:pt idx="0">
                  <c:v>-7392.75</c:v>
                </c:pt>
                <c:pt idx="1">
                  <c:v>2392.9457300000004</c:v>
                </c:pt>
                <c:pt idx="2">
                  <c:v>-1327</c:v>
                </c:pt>
                <c:pt idx="3">
                  <c:v>-588.25</c:v>
                </c:pt>
                <c:pt idx="4">
                  <c:v>-4</c:v>
                </c:pt>
              </c:numCache>
            </c:numRef>
          </c:val>
          <c:smooth val="0"/>
          <c:extLst>
            <c:ext xmlns:c16="http://schemas.microsoft.com/office/drawing/2014/chart" uri="{C3380CC4-5D6E-409C-BE32-E72D297353CC}">
              <c16:uniqueId val="{00000000-9AC8-4EC1-9FA9-2ABCB7656060}"/>
            </c:ext>
          </c:extLst>
        </c:ser>
        <c:ser>
          <c:idx val="1"/>
          <c:order val="1"/>
          <c:tx>
            <c:strRef>
              <c:f>'Nov 22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'Nov 22 Published MOS estimates'!$D$4:$H$4</c:f>
              <c:strCache>
                <c:ptCount val="5"/>
                <c:pt idx="0">
                  <c:v>Sydney MSP</c:v>
                </c:pt>
                <c:pt idx="1">
                  <c:v>Sydney EGP</c:v>
                </c:pt>
                <c:pt idx="2">
                  <c:v>Adelaide MAP</c:v>
                </c:pt>
                <c:pt idx="3">
                  <c:v>Adelaide SEAGas</c:v>
                </c:pt>
                <c:pt idx="4">
                  <c:v>Brisbane RBP</c:v>
                </c:pt>
              </c:strCache>
            </c:strRef>
          </c:cat>
          <c:val>
            <c:numRef>
              <c:f>'Nov 22 Published MOS estimates'!$D$20:$H$20</c:f>
              <c:numCache>
                <c:formatCode>#,##0</c:formatCode>
                <c:ptCount val="5"/>
                <c:pt idx="0">
                  <c:v>-11768.75</c:v>
                </c:pt>
                <c:pt idx="1">
                  <c:v>1474.0824115</c:v>
                </c:pt>
                <c:pt idx="2">
                  <c:v>-3495.85</c:v>
                </c:pt>
                <c:pt idx="3">
                  <c:v>-3869.1</c:v>
                </c:pt>
                <c:pt idx="4">
                  <c:v>-1093.25</c:v>
                </c:pt>
              </c:numCache>
            </c:numRef>
          </c:val>
          <c:smooth val="0"/>
          <c:extLst>
            <c:ext xmlns:c16="http://schemas.microsoft.com/office/drawing/2014/chart" uri="{C3380CC4-5D6E-409C-BE32-E72D297353CC}">
              <c16:uniqueId val="{00000001-9AC8-4EC1-9FA9-2ABCB7656060}"/>
            </c:ext>
          </c:extLst>
        </c:ser>
        <c:ser>
          <c:idx val="2"/>
          <c:order val="2"/>
          <c:tx>
            <c:strRef>
              <c:f>'Nov 22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'Nov 22 Published MOS estimates'!$D$4:$H$4</c:f>
              <c:strCache>
                <c:ptCount val="5"/>
                <c:pt idx="0">
                  <c:v>Sydney MSP</c:v>
                </c:pt>
                <c:pt idx="1">
                  <c:v>Sydney EGP</c:v>
                </c:pt>
                <c:pt idx="2">
                  <c:v>Adelaide MAP</c:v>
                </c:pt>
                <c:pt idx="3">
                  <c:v>Adelaide SEAGas</c:v>
                </c:pt>
                <c:pt idx="4">
                  <c:v>Brisbane RBP</c:v>
                </c:pt>
              </c:strCache>
            </c:strRef>
          </c:cat>
          <c:val>
            <c:numRef>
              <c:f>'Nov 22 Published MOS estimates'!$D$21:$H$21</c:f>
              <c:numCache>
                <c:formatCode>#,##0</c:formatCode>
                <c:ptCount val="5"/>
                <c:pt idx="0">
                  <c:v>-32604</c:v>
                </c:pt>
                <c:pt idx="1">
                  <c:v>-11820.57641</c:v>
                </c:pt>
                <c:pt idx="2">
                  <c:v>-6313</c:v>
                </c:pt>
                <c:pt idx="3">
                  <c:v>-9897</c:v>
                </c:pt>
                <c:pt idx="4">
                  <c:v>-6363</c:v>
                </c:pt>
              </c:numCache>
            </c:numRef>
          </c:val>
          <c:smooth val="0"/>
          <c:extLst>
            <c:ext xmlns:c16="http://schemas.microsoft.com/office/drawing/2014/chart" uri="{C3380CC4-5D6E-409C-BE32-E72D297353CC}">
              <c16:uniqueId val="{00000002-9AC8-4EC1-9FA9-2ABCB7656060}"/>
            </c:ext>
          </c:extLst>
        </c:ser>
        <c:ser>
          <c:idx val="3"/>
          <c:order val="3"/>
          <c:tx>
            <c:strRef>
              <c:f>'Nov 22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'Nov 22 Published MOS estimates'!$D$4:$H$4</c:f>
              <c:strCache>
                <c:ptCount val="5"/>
                <c:pt idx="0">
                  <c:v>Sydney MSP</c:v>
                </c:pt>
                <c:pt idx="1">
                  <c:v>Sydney EGP</c:v>
                </c:pt>
                <c:pt idx="2">
                  <c:v>Adelaide MAP</c:v>
                </c:pt>
                <c:pt idx="3">
                  <c:v>Adelaide SEAGas</c:v>
                </c:pt>
                <c:pt idx="4">
                  <c:v>Brisbane RBP</c:v>
                </c:pt>
              </c:strCache>
            </c:strRef>
          </c:cat>
          <c:val>
            <c:numRef>
              <c:f>'Nov 22 Published MOS estimates'!$D$22:$H$22</c:f>
              <c:numCache>
                <c:formatCode>#,##0</c:formatCode>
                <c:ptCount val="5"/>
                <c:pt idx="0">
                  <c:v>-3872.7333333333331</c:v>
                </c:pt>
                <c:pt idx="1">
                  <c:v>3152.2362370000001</c:v>
                </c:pt>
                <c:pt idx="2">
                  <c:v>889.0333333333333</c:v>
                </c:pt>
                <c:pt idx="3">
                  <c:v>-825.36666666666667</c:v>
                </c:pt>
                <c:pt idx="4">
                  <c:v>836.36666666666667</c:v>
                </c:pt>
              </c:numCache>
            </c:numRef>
          </c:val>
          <c:smooth val="0"/>
          <c:extLst>
            <c:ext xmlns:c16="http://schemas.microsoft.com/office/drawing/2014/chart" uri="{C3380CC4-5D6E-409C-BE32-E72D297353CC}">
              <c16:uniqueId val="{00000003-9AC8-4EC1-9FA9-2ABCB7656060}"/>
            </c:ext>
          </c:extLst>
        </c:ser>
        <c:ser>
          <c:idx val="4"/>
          <c:order val="4"/>
          <c:tx>
            <c:strRef>
              <c:f>'Nov 22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'Nov 22 Published MOS estimates'!$D$4:$H$4</c:f>
              <c:strCache>
                <c:ptCount val="5"/>
                <c:pt idx="0">
                  <c:v>Sydney MSP</c:v>
                </c:pt>
                <c:pt idx="1">
                  <c:v>Sydney EGP</c:v>
                </c:pt>
                <c:pt idx="2">
                  <c:v>Adelaide MAP</c:v>
                </c:pt>
                <c:pt idx="3">
                  <c:v>Adelaide SEAGas</c:v>
                </c:pt>
                <c:pt idx="4">
                  <c:v>Brisbane RBP</c:v>
                </c:pt>
              </c:strCache>
            </c:strRef>
          </c:cat>
          <c:val>
            <c:numRef>
              <c:f>'Nov 22 Published MOS estimates'!$D$26:$H$26</c:f>
              <c:numCache>
                <c:formatCode>#,##0</c:formatCode>
                <c:ptCount val="5"/>
                <c:pt idx="0">
                  <c:v>-3569.5</c:v>
                </c:pt>
                <c:pt idx="1">
                  <c:v>3233.2146199999997</c:v>
                </c:pt>
                <c:pt idx="2">
                  <c:v>592</c:v>
                </c:pt>
                <c:pt idx="3">
                  <c:v>30</c:v>
                </c:pt>
                <c:pt idx="4">
                  <c:v>710.5</c:v>
                </c:pt>
              </c:numCache>
            </c:numRef>
          </c:val>
          <c:smooth val="0"/>
          <c:extLst>
            <c:ext xmlns:c16="http://schemas.microsoft.com/office/drawing/2014/chart" uri="{C3380CC4-5D6E-409C-BE32-E72D297353CC}">
              <c16:uniqueId val="{00000004-9AC8-4EC1-9FA9-2ABCB7656060}"/>
            </c:ext>
          </c:extLst>
        </c:ser>
        <c:ser>
          <c:idx val="5"/>
          <c:order val="5"/>
          <c:tx>
            <c:strRef>
              <c:f>'Nov 22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'Nov 22 Published MOS estimates'!$D$4:$H$4</c:f>
              <c:strCache>
                <c:ptCount val="5"/>
                <c:pt idx="0">
                  <c:v>Sydney MSP</c:v>
                </c:pt>
                <c:pt idx="1">
                  <c:v>Sydney EGP</c:v>
                </c:pt>
                <c:pt idx="2">
                  <c:v>Adelaide MAP</c:v>
                </c:pt>
                <c:pt idx="3">
                  <c:v>Adelaide SEAGas</c:v>
                </c:pt>
                <c:pt idx="4">
                  <c:v>Brisbane RBP</c:v>
                </c:pt>
              </c:strCache>
            </c:strRef>
          </c:cat>
          <c:val>
            <c:numRef>
              <c:f>'Nov 22 Published MOS estimates'!$D$15:$H$15</c:f>
              <c:numCache>
                <c:formatCode>#,##0</c:formatCode>
                <c:ptCount val="5"/>
                <c:pt idx="0">
                  <c:v>11656</c:v>
                </c:pt>
                <c:pt idx="1">
                  <c:v>9148.1138300000002</c:v>
                </c:pt>
                <c:pt idx="2">
                  <c:v>12729</c:v>
                </c:pt>
                <c:pt idx="3">
                  <c:v>388</c:v>
                </c:pt>
                <c:pt idx="4">
                  <c:v>6003</c:v>
                </c:pt>
              </c:numCache>
            </c:numRef>
          </c:val>
          <c:smooth val="0"/>
          <c:extLst>
            <c:ext xmlns:c16="http://schemas.microsoft.com/office/drawing/2014/chart" uri="{C3380CC4-5D6E-409C-BE32-E72D297353CC}">
              <c16:uniqueId val="{00000005-9AC8-4EC1-9FA9-2ABCB7656060}"/>
            </c:ext>
          </c:extLst>
        </c:ser>
        <c:ser>
          <c:idx val="10"/>
          <c:order val="6"/>
          <c:tx>
            <c:strRef>
              <c:f>'Nov 22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'Nov 22 Published MOS estimates'!$D$4:$H$4</c:f>
              <c:strCache>
                <c:ptCount val="5"/>
                <c:pt idx="0">
                  <c:v>Sydney MSP</c:v>
                </c:pt>
                <c:pt idx="1">
                  <c:v>Sydney EGP</c:v>
                </c:pt>
                <c:pt idx="2">
                  <c:v>Adelaide MAP</c:v>
                </c:pt>
                <c:pt idx="3">
                  <c:v>Adelaide SEAGas</c:v>
                </c:pt>
                <c:pt idx="4">
                  <c:v>Brisbane RBP</c:v>
                </c:pt>
              </c:strCache>
            </c:strRef>
          </c:cat>
          <c:val>
            <c:numRef>
              <c:f>'Nov 22 Published MOS estimates'!$D$16:$H$16</c:f>
              <c:numCache>
                <c:formatCode>#,##0</c:formatCode>
                <c:ptCount val="5"/>
                <c:pt idx="0">
                  <c:v>6380.9499999999916</c:v>
                </c:pt>
                <c:pt idx="1">
                  <c:v>6771.2503309999975</c:v>
                </c:pt>
                <c:pt idx="2">
                  <c:v>6175.6999999999953</c:v>
                </c:pt>
                <c:pt idx="3">
                  <c:v>177.34999999999985</c:v>
                </c:pt>
                <c:pt idx="4">
                  <c:v>3572.6999999999989</c:v>
                </c:pt>
              </c:numCache>
            </c:numRef>
          </c:val>
          <c:smooth val="0"/>
          <c:extLst>
            <c:ext xmlns:c16="http://schemas.microsoft.com/office/drawing/2014/chart" uri="{C3380CC4-5D6E-409C-BE32-E72D297353CC}">
              <c16:uniqueId val="{00000006-9AC8-4EC1-9FA9-2ABCB7656060}"/>
            </c:ext>
          </c:extLst>
        </c:ser>
        <c:ser>
          <c:idx val="11"/>
          <c:order val="7"/>
          <c:tx>
            <c:strRef>
              <c:f>'Nov 22 Published MOS estimates'!$C$17</c:f>
              <c:strCache>
                <c:ptCount val="1"/>
                <c:pt idx="0">
                  <c:v>75%</c:v>
                </c:pt>
              </c:strCache>
            </c:strRef>
          </c:tx>
          <c:spPr>
            <a:ln w="28575">
              <a:noFill/>
            </a:ln>
          </c:spPr>
          <c:marker>
            <c:symbol val="none"/>
          </c:marker>
          <c:cat>
            <c:strRef>
              <c:f>'Nov 22 Published MOS estimates'!$D$4:$H$4</c:f>
              <c:strCache>
                <c:ptCount val="5"/>
                <c:pt idx="0">
                  <c:v>Sydney MSP</c:v>
                </c:pt>
                <c:pt idx="1">
                  <c:v>Sydney EGP</c:v>
                </c:pt>
                <c:pt idx="2">
                  <c:v>Adelaide MAP</c:v>
                </c:pt>
                <c:pt idx="3">
                  <c:v>Adelaide SEAGas</c:v>
                </c:pt>
                <c:pt idx="4">
                  <c:v>Brisbane RBP</c:v>
                </c:pt>
              </c:strCache>
            </c:strRef>
          </c:cat>
          <c:val>
            <c:numRef>
              <c:f>'Nov 22 Published MOS estimates'!$D$17:$H$17</c:f>
              <c:numCache>
                <c:formatCode>#,##0</c:formatCode>
                <c:ptCount val="5"/>
                <c:pt idx="0">
                  <c:v>146.75</c:v>
                </c:pt>
                <c:pt idx="1">
                  <c:v>4496.4913424999995</c:v>
                </c:pt>
                <c:pt idx="2">
                  <c:v>2400.75</c:v>
                </c:pt>
                <c:pt idx="3">
                  <c:v>60.25</c:v>
                </c:pt>
                <c:pt idx="4">
                  <c:v>1774</c:v>
                </c:pt>
              </c:numCache>
            </c:numRef>
          </c:val>
          <c:smooth val="0"/>
          <c:extLst>
            <c:ext xmlns:c16="http://schemas.microsoft.com/office/drawing/2014/chart" uri="{C3380CC4-5D6E-409C-BE32-E72D297353CC}">
              <c16:uniqueId val="{00000007-9AC8-4EC1-9FA9-2ABCB7656060}"/>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664700720"/>
        <c:axId val="664699544"/>
      </c:lineChart>
      <c:catAx>
        <c:axId val="66470072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9544"/>
        <c:crosses val="autoZero"/>
        <c:auto val="1"/>
        <c:lblAlgn val="ctr"/>
        <c:lblOffset val="100"/>
        <c:tickLblSkip val="1"/>
        <c:tickMarkSkip val="1"/>
        <c:noMultiLvlLbl val="0"/>
      </c:catAx>
      <c:valAx>
        <c:axId val="664699544"/>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63400408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072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54418197727"/>
          <c:w val="0.457570303712036"/>
          <c:h val="0.1464529017206182"/>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'Nov 22 Published MOS estimates'!$K$4</c:f>
              <c:strCache>
                <c:ptCount val="1"/>
                <c:pt idx="0">
                  <c:v>Sydney MSP</c:v>
                </c:pt>
              </c:strCache>
            </c:strRef>
          </c:tx>
          <c:spPr>
            <a:ln w="25400">
              <a:solidFill>
                <a:srgbClr val="00FFFF"/>
              </a:solidFill>
              <a:prstDash val="solid"/>
            </a:ln>
          </c:spPr>
          <c:marker>
            <c:symbol val="none"/>
          </c:marker>
          <c:val>
            <c:numRef>
              <c:f>'Nov 22 Published MOS estimates'!$K$5:$K$35</c:f>
              <c:numCache>
                <c:formatCode>#,##0</c:formatCode>
                <c:ptCount val="31"/>
                <c:pt idx="0">
                  <c:v>11656</c:v>
                </c:pt>
                <c:pt idx="1">
                  <c:v>7663</c:v>
                </c:pt>
                <c:pt idx="2">
                  <c:v>4814</c:v>
                </c:pt>
                <c:pt idx="3">
                  <c:v>3679</c:v>
                </c:pt>
                <c:pt idx="4">
                  <c:v>2597</c:v>
                </c:pt>
                <c:pt idx="5">
                  <c:v>1586</c:v>
                </c:pt>
                <c:pt idx="6">
                  <c:v>992</c:v>
                </c:pt>
                <c:pt idx="7">
                  <c:v>260</c:v>
                </c:pt>
                <c:pt idx="8">
                  <c:v>-193</c:v>
                </c:pt>
                <c:pt idx="9">
                  <c:v>-902</c:v>
                </c:pt>
                <c:pt idx="10">
                  <c:v>-1169</c:v>
                </c:pt>
                <c:pt idx="11">
                  <c:v>-2158</c:v>
                </c:pt>
                <c:pt idx="12">
                  <c:v>-2382</c:v>
                </c:pt>
                <c:pt idx="13">
                  <c:v>-2656</c:v>
                </c:pt>
                <c:pt idx="14">
                  <c:v>-3464</c:v>
                </c:pt>
                <c:pt idx="15">
                  <c:v>-3675</c:v>
                </c:pt>
                <c:pt idx="16">
                  <c:v>-4130</c:v>
                </c:pt>
                <c:pt idx="17">
                  <c:v>-4416</c:v>
                </c:pt>
                <c:pt idx="18">
                  <c:v>-4854</c:v>
                </c:pt>
                <c:pt idx="19">
                  <c:v>-5550</c:v>
                </c:pt>
                <c:pt idx="20">
                  <c:v>-6408</c:v>
                </c:pt>
                <c:pt idx="21">
                  <c:v>-6870</c:v>
                </c:pt>
                <c:pt idx="22">
                  <c:v>-7567</c:v>
                </c:pt>
                <c:pt idx="23">
                  <c:v>-8075</c:v>
                </c:pt>
                <c:pt idx="24">
                  <c:v>-8670</c:v>
                </c:pt>
                <c:pt idx="25">
                  <c:v>-9834</c:v>
                </c:pt>
                <c:pt idx="26">
                  <c:v>-10451</c:v>
                </c:pt>
                <c:pt idx="27">
                  <c:v>-11018</c:v>
                </c:pt>
                <c:pt idx="28">
                  <c:v>-12383</c:v>
                </c:pt>
                <c:pt idx="29">
                  <c:v>-32604</c:v>
                </c:pt>
              </c:numCache>
            </c:numRef>
          </c:val>
          <c:smooth val="1"/>
          <c:extLst>
            <c:ext xmlns:c16="http://schemas.microsoft.com/office/drawing/2014/chart" uri="{C3380CC4-5D6E-409C-BE32-E72D297353CC}">
              <c16:uniqueId val="{00000000-CDB6-4FC8-BF53-AE743684EB0D}"/>
            </c:ext>
          </c:extLst>
        </c:ser>
        <c:ser>
          <c:idx val="1"/>
          <c:order val="1"/>
          <c:tx>
            <c:strRef>
              <c:f>'Nov 22 Published MOS estimates'!$L$4</c:f>
              <c:strCache>
                <c:ptCount val="1"/>
                <c:pt idx="0">
                  <c:v>Sydney EGP</c:v>
                </c:pt>
              </c:strCache>
            </c:strRef>
          </c:tx>
          <c:spPr>
            <a:ln w="25400">
              <a:solidFill>
                <a:srgbClr val="0000FF"/>
              </a:solidFill>
              <a:prstDash val="solid"/>
            </a:ln>
          </c:spPr>
          <c:marker>
            <c:symbol val="none"/>
          </c:marker>
          <c:val>
            <c:numRef>
              <c:f>'Nov 22 Published MOS estimates'!$L$5:$L$35</c:f>
              <c:numCache>
                <c:formatCode>#,##0</c:formatCode>
                <c:ptCount val="31"/>
                <c:pt idx="0">
                  <c:v>9148.1138300000002</c:v>
                </c:pt>
                <c:pt idx="1">
                  <c:v>7147.0006100000001</c:v>
                </c:pt>
                <c:pt idx="2">
                  <c:v>6311.9999900000003</c:v>
                </c:pt>
                <c:pt idx="3">
                  <c:v>5390.9998999999998</c:v>
                </c:pt>
                <c:pt idx="4">
                  <c:v>4918.8474699999997</c:v>
                </c:pt>
                <c:pt idx="5">
                  <c:v>4713.0056000000004</c:v>
                </c:pt>
                <c:pt idx="6">
                  <c:v>4613.0002100000002</c:v>
                </c:pt>
                <c:pt idx="7">
                  <c:v>4546.00018</c:v>
                </c:pt>
                <c:pt idx="8">
                  <c:v>4347.9648299999999</c:v>
                </c:pt>
                <c:pt idx="9">
                  <c:v>4184.0864099999999</c:v>
                </c:pt>
                <c:pt idx="10">
                  <c:v>3950.14192</c:v>
                </c:pt>
                <c:pt idx="11">
                  <c:v>3762.8183399999998</c:v>
                </c:pt>
                <c:pt idx="12">
                  <c:v>3563.7670600000001</c:v>
                </c:pt>
                <c:pt idx="13">
                  <c:v>3464.6272199999999</c:v>
                </c:pt>
                <c:pt idx="14">
                  <c:v>3322.8156199999999</c:v>
                </c:pt>
                <c:pt idx="15">
                  <c:v>3143.6136200000001</c:v>
                </c:pt>
                <c:pt idx="16">
                  <c:v>2996.4873499999999</c:v>
                </c:pt>
                <c:pt idx="17">
                  <c:v>2885.9997100000001</c:v>
                </c:pt>
                <c:pt idx="18">
                  <c:v>2835.46542</c:v>
                </c:pt>
                <c:pt idx="19">
                  <c:v>2751.17515</c:v>
                </c:pt>
                <c:pt idx="20">
                  <c:v>2614.53467</c:v>
                </c:pt>
                <c:pt idx="21">
                  <c:v>2452.9997600000002</c:v>
                </c:pt>
                <c:pt idx="22">
                  <c:v>2372.9277200000001</c:v>
                </c:pt>
                <c:pt idx="23">
                  <c:v>2247.54063</c:v>
                </c:pt>
                <c:pt idx="24">
                  <c:v>2031.4175</c:v>
                </c:pt>
                <c:pt idx="25">
                  <c:v>1952.2582199999999</c:v>
                </c:pt>
                <c:pt idx="26">
                  <c:v>1757.6330499999999</c:v>
                </c:pt>
                <c:pt idx="27">
                  <c:v>1541.4943000000001</c:v>
                </c:pt>
                <c:pt idx="28">
                  <c:v>1418.92723</c:v>
                </c:pt>
                <c:pt idx="29">
                  <c:v>-11820.57641</c:v>
                </c:pt>
              </c:numCache>
            </c:numRef>
          </c:val>
          <c:smooth val="1"/>
          <c:extLst>
            <c:ext xmlns:c16="http://schemas.microsoft.com/office/drawing/2014/chart" uri="{C3380CC4-5D6E-409C-BE32-E72D297353CC}">
              <c16:uniqueId val="{00000001-CDB6-4FC8-BF53-AE743684EB0D}"/>
            </c:ext>
          </c:extLst>
        </c:ser>
        <c:ser>
          <c:idx val="2"/>
          <c:order val="2"/>
          <c:tx>
            <c:strRef>
              <c:f>'Nov 22 Published MOS estimates'!$M$4</c:f>
              <c:strCache>
                <c:ptCount val="1"/>
                <c:pt idx="0">
                  <c:v>Adelaide MAP</c:v>
                </c:pt>
              </c:strCache>
            </c:strRef>
          </c:tx>
          <c:spPr>
            <a:ln w="25400">
              <a:solidFill>
                <a:srgbClr val="FFC322"/>
              </a:solidFill>
              <a:prstDash val="solid"/>
            </a:ln>
          </c:spPr>
          <c:marker>
            <c:symbol val="none"/>
          </c:marker>
          <c:val>
            <c:numRef>
              <c:f>'Nov 22 Published MOS estimates'!$M$5:$M$35</c:f>
              <c:numCache>
                <c:formatCode>#,##0</c:formatCode>
                <c:ptCount val="31"/>
                <c:pt idx="0">
                  <c:v>12729</c:v>
                </c:pt>
                <c:pt idx="1">
                  <c:v>6974</c:v>
                </c:pt>
                <c:pt idx="2">
                  <c:v>5200</c:v>
                </c:pt>
                <c:pt idx="3">
                  <c:v>4256</c:v>
                </c:pt>
                <c:pt idx="4">
                  <c:v>3563</c:v>
                </c:pt>
                <c:pt idx="5">
                  <c:v>3062</c:v>
                </c:pt>
                <c:pt idx="6">
                  <c:v>2564</c:v>
                </c:pt>
                <c:pt idx="7">
                  <c:v>2432</c:v>
                </c:pt>
                <c:pt idx="8">
                  <c:v>2307</c:v>
                </c:pt>
                <c:pt idx="9">
                  <c:v>2077</c:v>
                </c:pt>
                <c:pt idx="10">
                  <c:v>1767</c:v>
                </c:pt>
                <c:pt idx="11">
                  <c:v>1560</c:v>
                </c:pt>
                <c:pt idx="12">
                  <c:v>1347</c:v>
                </c:pt>
                <c:pt idx="13">
                  <c:v>983</c:v>
                </c:pt>
                <c:pt idx="14">
                  <c:v>694</c:v>
                </c:pt>
                <c:pt idx="15">
                  <c:v>490</c:v>
                </c:pt>
                <c:pt idx="16">
                  <c:v>277</c:v>
                </c:pt>
                <c:pt idx="17">
                  <c:v>18</c:v>
                </c:pt>
                <c:pt idx="18">
                  <c:v>-64</c:v>
                </c:pt>
                <c:pt idx="19">
                  <c:v>-573</c:v>
                </c:pt>
                <c:pt idx="20">
                  <c:v>-753</c:v>
                </c:pt>
                <c:pt idx="21">
                  <c:v>-1096</c:v>
                </c:pt>
                <c:pt idx="22">
                  <c:v>-1404</c:v>
                </c:pt>
                <c:pt idx="23">
                  <c:v>-1703</c:v>
                </c:pt>
                <c:pt idx="24">
                  <c:v>-1835</c:v>
                </c:pt>
                <c:pt idx="25">
                  <c:v>-2192</c:v>
                </c:pt>
                <c:pt idx="26">
                  <c:v>-2773</c:v>
                </c:pt>
                <c:pt idx="27">
                  <c:v>-3118</c:v>
                </c:pt>
                <c:pt idx="28">
                  <c:v>-3805</c:v>
                </c:pt>
                <c:pt idx="29">
                  <c:v>-6313</c:v>
                </c:pt>
              </c:numCache>
            </c:numRef>
          </c:val>
          <c:smooth val="1"/>
          <c:extLst>
            <c:ext xmlns:c16="http://schemas.microsoft.com/office/drawing/2014/chart" uri="{C3380CC4-5D6E-409C-BE32-E72D297353CC}">
              <c16:uniqueId val="{00000002-CDB6-4FC8-BF53-AE743684EB0D}"/>
            </c:ext>
          </c:extLst>
        </c:ser>
        <c:ser>
          <c:idx val="3"/>
          <c:order val="3"/>
          <c:tx>
            <c:strRef>
              <c:f>'Nov 22 Published MOS estimates'!$N$4</c:f>
              <c:strCache>
                <c:ptCount val="1"/>
                <c:pt idx="0">
                  <c:v>Adelaide SEAGas</c:v>
                </c:pt>
              </c:strCache>
            </c:strRef>
          </c:tx>
          <c:spPr>
            <a:ln w="25400">
              <a:solidFill>
                <a:srgbClr val="FF6600"/>
              </a:solidFill>
              <a:prstDash val="solid"/>
            </a:ln>
          </c:spPr>
          <c:marker>
            <c:symbol val="none"/>
          </c:marker>
          <c:val>
            <c:numRef>
              <c:f>'Nov 22 Published MOS estimates'!$N$5:$N$35</c:f>
              <c:numCache>
                <c:formatCode>#,##0</c:formatCode>
                <c:ptCount val="31"/>
                <c:pt idx="0">
                  <c:v>388</c:v>
                </c:pt>
                <c:pt idx="1">
                  <c:v>203</c:v>
                </c:pt>
                <c:pt idx="2">
                  <c:v>146</c:v>
                </c:pt>
                <c:pt idx="3">
                  <c:v>136</c:v>
                </c:pt>
                <c:pt idx="4">
                  <c:v>96</c:v>
                </c:pt>
                <c:pt idx="5">
                  <c:v>84</c:v>
                </c:pt>
                <c:pt idx="6">
                  <c:v>74</c:v>
                </c:pt>
                <c:pt idx="7">
                  <c:v>62</c:v>
                </c:pt>
                <c:pt idx="8">
                  <c:v>55</c:v>
                </c:pt>
                <c:pt idx="9">
                  <c:v>49</c:v>
                </c:pt>
                <c:pt idx="10">
                  <c:v>45</c:v>
                </c:pt>
                <c:pt idx="11">
                  <c:v>41</c:v>
                </c:pt>
                <c:pt idx="12">
                  <c:v>39</c:v>
                </c:pt>
                <c:pt idx="13">
                  <c:v>34</c:v>
                </c:pt>
                <c:pt idx="14">
                  <c:v>32</c:v>
                </c:pt>
                <c:pt idx="15">
                  <c:v>28</c:v>
                </c:pt>
                <c:pt idx="16">
                  <c:v>23</c:v>
                </c:pt>
                <c:pt idx="17">
                  <c:v>20</c:v>
                </c:pt>
                <c:pt idx="18">
                  <c:v>12</c:v>
                </c:pt>
                <c:pt idx="19">
                  <c:v>-14</c:v>
                </c:pt>
                <c:pt idx="20">
                  <c:v>-151</c:v>
                </c:pt>
                <c:pt idx="21">
                  <c:v>-379</c:v>
                </c:pt>
                <c:pt idx="22">
                  <c:v>-658</c:v>
                </c:pt>
                <c:pt idx="23">
                  <c:v>-1196</c:v>
                </c:pt>
                <c:pt idx="24">
                  <c:v>-1862</c:v>
                </c:pt>
                <c:pt idx="25">
                  <c:v>-2052</c:v>
                </c:pt>
                <c:pt idx="26">
                  <c:v>-2511</c:v>
                </c:pt>
                <c:pt idx="27">
                  <c:v>-3153</c:v>
                </c:pt>
                <c:pt idx="28">
                  <c:v>-4455</c:v>
                </c:pt>
                <c:pt idx="29">
                  <c:v>-9897</c:v>
                </c:pt>
              </c:numCache>
            </c:numRef>
          </c:val>
          <c:smooth val="1"/>
          <c:extLst>
            <c:ext xmlns:c16="http://schemas.microsoft.com/office/drawing/2014/chart" uri="{C3380CC4-5D6E-409C-BE32-E72D297353CC}">
              <c16:uniqueId val="{00000003-CDB6-4FC8-BF53-AE743684EB0D}"/>
            </c:ext>
          </c:extLst>
        </c:ser>
        <c:ser>
          <c:idx val="4"/>
          <c:order val="4"/>
          <c:tx>
            <c:strRef>
              <c:f>'Nov 22 Published MOS estimates'!$O$4</c:f>
              <c:strCache>
                <c:ptCount val="1"/>
                <c:pt idx="0">
                  <c:v>Brisbane RBP</c:v>
                </c:pt>
              </c:strCache>
            </c:strRef>
          </c:tx>
          <c:marker>
            <c:symbol val="none"/>
          </c:marker>
          <c:val>
            <c:numRef>
              <c:f>'Nov 22 Published MOS estimates'!$O$5:$O$35</c:f>
              <c:numCache>
                <c:formatCode>#,##0</c:formatCode>
                <c:ptCount val="31"/>
                <c:pt idx="0">
                  <c:v>6003</c:v>
                </c:pt>
                <c:pt idx="1">
                  <c:v>3750</c:v>
                </c:pt>
                <c:pt idx="2">
                  <c:v>3356</c:v>
                </c:pt>
                <c:pt idx="3">
                  <c:v>2706</c:v>
                </c:pt>
                <c:pt idx="4">
                  <c:v>2558</c:v>
                </c:pt>
                <c:pt idx="5">
                  <c:v>2234</c:v>
                </c:pt>
                <c:pt idx="6">
                  <c:v>2117</c:v>
                </c:pt>
                <c:pt idx="7">
                  <c:v>1814</c:v>
                </c:pt>
                <c:pt idx="8">
                  <c:v>1654</c:v>
                </c:pt>
                <c:pt idx="9">
                  <c:v>1351</c:v>
                </c:pt>
                <c:pt idx="10">
                  <c:v>1220</c:v>
                </c:pt>
                <c:pt idx="11">
                  <c:v>1097</c:v>
                </c:pt>
                <c:pt idx="12">
                  <c:v>962</c:v>
                </c:pt>
                <c:pt idx="13">
                  <c:v>869</c:v>
                </c:pt>
                <c:pt idx="14">
                  <c:v>752</c:v>
                </c:pt>
                <c:pt idx="15">
                  <c:v>669</c:v>
                </c:pt>
                <c:pt idx="16">
                  <c:v>605</c:v>
                </c:pt>
                <c:pt idx="17">
                  <c:v>578</c:v>
                </c:pt>
                <c:pt idx="18">
                  <c:v>398</c:v>
                </c:pt>
                <c:pt idx="19">
                  <c:v>345</c:v>
                </c:pt>
                <c:pt idx="20">
                  <c:v>299</c:v>
                </c:pt>
                <c:pt idx="21">
                  <c:v>212</c:v>
                </c:pt>
                <c:pt idx="22">
                  <c:v>-76</c:v>
                </c:pt>
                <c:pt idx="23">
                  <c:v>-198</c:v>
                </c:pt>
                <c:pt idx="24">
                  <c:v>-395</c:v>
                </c:pt>
                <c:pt idx="25">
                  <c:v>-568</c:v>
                </c:pt>
                <c:pt idx="26">
                  <c:v>-711</c:v>
                </c:pt>
                <c:pt idx="27">
                  <c:v>-876</c:v>
                </c:pt>
                <c:pt idx="28">
                  <c:v>-1271</c:v>
                </c:pt>
                <c:pt idx="29">
                  <c:v>-6363</c:v>
                </c:pt>
              </c:numCache>
            </c:numRef>
          </c:val>
          <c:smooth val="0"/>
          <c:extLst>
            <c:ext xmlns:c16="http://schemas.microsoft.com/office/drawing/2014/chart" uri="{C3380CC4-5D6E-409C-BE32-E72D297353CC}">
              <c16:uniqueId val="{00000004-CDB6-4FC8-BF53-AE743684EB0D}"/>
            </c:ext>
          </c:extLst>
        </c:ser>
        <c:dLbls>
          <c:showLegendKey val="0"/>
          <c:showVal val="0"/>
          <c:showCatName val="0"/>
          <c:showSerName val="0"/>
          <c:showPercent val="0"/>
          <c:showBubbleSize val="0"/>
        </c:dLbls>
        <c:smooth val="0"/>
        <c:axId val="664702288"/>
        <c:axId val="221762496"/>
      </c:lineChart>
      <c:catAx>
        <c:axId val="664702288"/>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52710652547"/>
              <c:y val="0.937435518507400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21762496"/>
        <c:crosses val="autoZero"/>
        <c:auto val="1"/>
        <c:lblAlgn val="ctr"/>
        <c:lblOffset val="100"/>
        <c:tickLblSkip val="10"/>
        <c:tickMarkSkip val="5"/>
        <c:noMultiLvlLbl val="0"/>
      </c:catAx>
      <c:valAx>
        <c:axId val="221762496"/>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8.5091410987419673E-3"/>
              <c:y val="0.41317908575211093"/>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2288"/>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73870938545"/>
          <c:y val="0.74157280193348263"/>
          <c:w val="0.66537559960177406"/>
          <c:h val="0.14234619499542034"/>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28574</xdr:rowOff>
    </xdr:from>
    <xdr:to>
      <xdr:col>9</xdr:col>
      <xdr:colOff>438150</xdr:colOff>
      <xdr:row>47</xdr:row>
      <xdr:rowOff>142875</xdr:rowOff>
    </xdr:to>
    <xdr:sp macro="" textlink="">
      <xdr:nvSpPr>
        <xdr:cNvPr id="2" name="TextBox 1">
          <a:extLst>
            <a:ext uri="{FF2B5EF4-FFF2-40B4-BE49-F238E27FC236}">
              <a16:creationId xmlns:a16="http://schemas.microsoft.com/office/drawing/2014/main" id="{AD6A1628-F964-4157-8975-1558783EC0AF}"/>
            </a:ext>
          </a:extLst>
        </xdr:cNvPr>
        <xdr:cNvSpPr txBox="1"/>
      </xdr:nvSpPr>
      <xdr:spPr>
        <a:xfrm>
          <a:off x="19050" y="28574"/>
          <a:ext cx="5905500" cy="7724776"/>
        </a:xfrm>
        <a:prstGeom prst="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spcAft>
              <a:spcPts val="3000"/>
            </a:spcAft>
          </a:pPr>
          <a:r>
            <a:rPr lang="en-AU" sz="4400" b="1" kern="1200">
              <a:solidFill>
                <a:srgbClr val="222324"/>
              </a:solidFill>
              <a:effectLst/>
              <a:latin typeface="Century Gothic" panose="020B0502020202020204" pitchFamily="34" charset="0"/>
              <a:ea typeface="+mj-ea"/>
              <a:cs typeface="+mj-cs"/>
            </a:rPr>
            <a:t>Important notice</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Purpose </a:t>
          </a:r>
        </a:p>
        <a:p>
          <a:pPr>
            <a:lnSpc>
              <a:spcPct val="110000"/>
            </a:lnSpc>
            <a:spcBef>
              <a:spcPts val="500"/>
            </a:spcBef>
            <a:spcAft>
              <a:spcPts val="300"/>
            </a:spcAft>
          </a:pPr>
          <a:r>
            <a:rPr lang="en-AU" sz="1100">
              <a:solidFill>
                <a:srgbClr val="222324"/>
              </a:solidFill>
              <a:effectLst/>
              <a:latin typeface="Segoe UI Semilight" panose="020B0402040204020203" pitchFamily="34" charset="0"/>
              <a:ea typeface="Batang"/>
              <a:cs typeface="Times New Roman" panose="02020603050405020304" pitchFamily="18" charset="0"/>
            </a:rPr>
            <a:t>This document has been prepared for the sole purpose of the Short Term Trading Market (‘STTM’) in accordance with rule 397 of the National Gas Rules (STTM rules).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Disclaimer</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AEMO has made every reasonable effort to ensure the quality of the information in this publication but cannot guarantee that information, forecasts and assumptions are accurate, complete or appropriate for your circumstances.  This publication does not include all of the information that an investor, participant or potential participant in the STTM might require, and does not amount to a recommendation of any investment.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Anyone proposing to use the information in this publication (which includes information and forecasts from third parties) should independently verify its accuracy, completeness and suitability for purpose, and obtain independent and specific advice from appropriate experts.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Accordingly, to the maximum extent permitted by law, AEMO and its officers, employees and consultants involved in the preparation of this publication:</a:t>
          </a:r>
        </a:p>
        <a:p>
          <a:pPr marL="342900" lvl="0" indent="-342900">
            <a:lnSpc>
              <a:spcPts val="1500"/>
            </a:lnSpc>
            <a:spcAft>
              <a:spcPts val="900"/>
            </a:spcAft>
            <a:buFont typeface="Symbol" panose="05050102010706020507" pitchFamily="18" charset="2"/>
            <a:buChar char=""/>
          </a:pPr>
          <a:r>
            <a:rPr lang="en-AU" sz="1100">
              <a:solidFill>
                <a:srgbClr val="222324"/>
              </a:solidFill>
              <a:effectLst/>
              <a:latin typeface="Segoe UI Semilight" panose="020B0402040204020203" pitchFamily="34" charset="0"/>
              <a:ea typeface="Batang"/>
              <a:cs typeface="Arial Unicode MS"/>
            </a:rPr>
            <a:t>make no representation or warranty, express or implied, as to the currency, accuracy, reliability or completeness of the information in this publication; and</a:t>
          </a:r>
        </a:p>
        <a:p>
          <a:pPr marL="342900" lvl="0" indent="-342900">
            <a:lnSpc>
              <a:spcPct val="115000"/>
            </a:lnSpc>
            <a:spcAft>
              <a:spcPts val="900"/>
            </a:spcAft>
            <a:buFont typeface="Symbol" panose="05050102010706020507" pitchFamily="18" charset="2"/>
            <a:buChar char=""/>
          </a:pPr>
          <a:r>
            <a:rPr lang="en-AU" sz="1100">
              <a:solidFill>
                <a:srgbClr val="222324"/>
              </a:solidFill>
              <a:effectLst/>
              <a:latin typeface="Segoe UI Semilight" panose="020B0402040204020203" pitchFamily="34" charset="0"/>
              <a:ea typeface="Batang"/>
              <a:cs typeface="Arial Unicode MS"/>
            </a:rPr>
            <a:t>are not liable (whether by reason of negligence or otherwise) for any statements, opinions, information or other matters contained in or derived from this publication, or any omissions from it, or in respect of a person’s use of the information in this publication.</a:t>
          </a:r>
        </a:p>
        <a:p>
          <a:pPr>
            <a:lnSpc>
              <a:spcPct val="115000"/>
            </a:lnSpc>
            <a:spcBef>
              <a:spcPts val="565"/>
            </a:spcBef>
            <a:spcAft>
              <a:spcPts val="285"/>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Copyright</a:t>
          </a:r>
          <a:r>
            <a:rPr lang="en-AU" sz="1100" b="1">
              <a:solidFill>
                <a:srgbClr val="948671"/>
              </a:solidFill>
              <a:effectLst/>
              <a:latin typeface="Arial" panose="020B0604020202020204" pitchFamily="34" charset="0"/>
              <a:ea typeface="Times New Roman" panose="02020603050405020304" pitchFamily="18" charset="0"/>
              <a:cs typeface="Times New Roman" panose="02020603050405020304" pitchFamily="18" charset="0"/>
            </a:rPr>
            <a:t>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 2021 Australian Energy Market Operator Limited.  The material in this publication may be used in accordance with the </a:t>
          </a:r>
          <a:r>
            <a:rPr lang="en-AU" sz="1100" u="sng">
              <a:solidFill>
                <a:srgbClr val="222324"/>
              </a:solidFill>
              <a:effectLst/>
              <a:latin typeface="Segoe UI Semilight" panose="020B0402040204020203" pitchFamily="34" charset="0"/>
              <a:ea typeface="Batang"/>
              <a:cs typeface="Arial Unicode MS"/>
              <a:hlinkClick xmlns:r="http://schemas.openxmlformats.org/officeDocument/2006/relationships" r:id="">
                <a:extLst>
                  <a:ext uri="{A12FA001-AC4F-418D-AE19-62706E023703}">
                    <ahyp:hlinkClr xmlns:ahyp="http://schemas.microsoft.com/office/drawing/2018/hyperlinkcolor" val="tx"/>
                  </a:ext>
                </a:extLst>
              </a:hlinkClick>
            </a:rPr>
            <a:t>copyright permissions</a:t>
          </a:r>
          <a:r>
            <a:rPr lang="en-AU" sz="1100">
              <a:solidFill>
                <a:srgbClr val="222324"/>
              </a:solidFill>
              <a:effectLst/>
              <a:latin typeface="Segoe UI Semilight" panose="020B0402040204020203" pitchFamily="34" charset="0"/>
              <a:ea typeface="Batang"/>
              <a:cs typeface="Arial Unicode MS"/>
            </a:rPr>
            <a:t> on AEMO’s website.</a:t>
          </a:r>
        </a:p>
        <a:p>
          <a:pPr marL="342900" lvl="0" indent="-342900">
            <a:lnSpc>
              <a:spcPct val="115000"/>
            </a:lnSpc>
            <a:spcAft>
              <a:spcPts val="900"/>
            </a:spcAft>
            <a:buFont typeface="Symbol" panose="05050102010706020507" pitchFamily="18" charset="2"/>
            <a:buChar char=""/>
          </a:pPr>
          <a:endParaRPr lang="en-AU" sz="1100">
            <a:solidFill>
              <a:srgbClr val="222324"/>
            </a:solidFill>
            <a:effectLst/>
            <a:latin typeface="Segoe UI Semilight" panose="020B0402040204020203" pitchFamily="34" charset="0"/>
            <a:ea typeface="Batang"/>
            <a:cs typeface="Arial Unicode M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11.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378759</xdr:colOff>
      <xdr:row>63</xdr:row>
      <xdr:rowOff>38100</xdr:rowOff>
    </xdr:to>
    <xdr:sp macro="" textlink="">
      <xdr:nvSpPr>
        <xdr:cNvPr id="3" name="TextBox 2">
          <a:extLst>
            <a:ext uri="{FF2B5EF4-FFF2-40B4-BE49-F238E27FC236}">
              <a16:creationId xmlns:a16="http://schemas.microsoft.com/office/drawing/2014/main" id="{FC0833C1-F16D-4ECF-B527-30865E7B4B7B}"/>
            </a:ext>
          </a:extLst>
        </xdr:cNvPr>
        <xdr:cNvSpPr txBox="1"/>
      </xdr:nvSpPr>
      <xdr:spPr>
        <a:xfrm>
          <a:off x="0" y="0"/>
          <a:ext cx="5865159" cy="10239375"/>
        </a:xfrm>
        <a:prstGeom prst="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spcAft>
              <a:spcPts val="3000"/>
            </a:spcAft>
          </a:pPr>
          <a:r>
            <a:rPr lang="en-AU" sz="4400" b="1" kern="1200">
              <a:solidFill>
                <a:srgbClr val="222324"/>
              </a:solidFill>
              <a:effectLst/>
              <a:latin typeface="Century Gothic" panose="020B0502020202020204" pitchFamily="34" charset="0"/>
              <a:ea typeface="+mj-ea"/>
              <a:cs typeface="+mj-cs"/>
            </a:rPr>
            <a:t>MOS Estimates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Introduction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MOS (Market Operator Service) estimates provide a guide of the largest daily increase and decrease MOS quantities that market participants may reasonably expect for each STTM pipeline. The MOS estimate is based on historical data and therefore does not limit the quantity of MOS that may be experienced in the future.</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MOS estimates also determine the value of any overrun MOS. If the MOS estimate (increase or decrease) for an STTM pipeline exceeds the total quantity of MOS offered for that pipeline (increase or decrease respectively), then any overrun MOS is paid at the weighted average price within the relevant MOS stack. Otherwise, if the total quantity of MOS offered for an STTM pipeline exceeds the MOS estimate then overrun MOS is paid at the highest priced offer within the stack.</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In accordance with rule 397 of the National Gas Rules (STTM Rules), AEMO publishes MOS increase and decrease estimates for each STTM pipeline prior to the commencement of each monthly MOS period. In determining the MOS estimates for each MOS period, AEMO must use the data specified in Section 5.2 (b) of the STTM Procedures.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mos period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MOS periods are defined in section 5.1 of the STTM Procedures. The MOS estimates contained in this document relate to MOS periods: </a:t>
          </a:r>
          <a:r>
            <a:rPr lang="en-AU" sz="1100" b="1">
              <a:solidFill>
                <a:srgbClr val="FF0000"/>
              </a:solidFill>
              <a:effectLst/>
              <a:latin typeface="Segoe UI Semilight" panose="020B0402040204020203" pitchFamily="34" charset="0"/>
              <a:ea typeface="Batang"/>
              <a:cs typeface="Arial Unicode MS"/>
            </a:rPr>
            <a:t>September 2022, October 2022 and November 2022.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MOS quantities for each STTM pipeline and each gas day are as determined in accordance with the published methodology for determining MOS estimates, available at: https://www.aemo.com.au/energy-systems/gas/short-term-trading-market-sttm/market-operations/market-operator-services-mos  </a:t>
          </a:r>
          <a:r>
            <a:rPr lang="en-AU" sz="1100" baseline="0">
              <a:solidFill>
                <a:srgbClr val="222324"/>
              </a:solidFill>
              <a:effectLst/>
              <a:latin typeface="Segoe UI Semilight" panose="020B0402040204020203" pitchFamily="34" charset="0"/>
              <a:ea typeface="Batang"/>
              <a:cs typeface="Arial Unicode MS"/>
            </a:rPr>
            <a:t> </a:t>
          </a:r>
          <a:r>
            <a:rPr lang="en-AU" sz="1100">
              <a:solidFill>
                <a:srgbClr val="222324"/>
              </a:solidFill>
              <a:effectLst/>
              <a:latin typeface="Segoe UI Semilight" panose="020B0402040204020203" pitchFamily="34" charset="0"/>
              <a:ea typeface="Batang"/>
              <a:cs typeface="Arial Unicode MS"/>
            </a:rPr>
            <a:t>  </a:t>
          </a:r>
        </a:p>
        <a:p>
          <a:pPr marL="0" marR="0" lvl="0" indent="0" defTabSz="914400" eaLnBrk="1" fontAlgn="auto" latinLnBrk="0" hangingPunct="1">
            <a:lnSpc>
              <a:spcPct val="110000"/>
            </a:lnSpc>
            <a:spcBef>
              <a:spcPts val="1500"/>
            </a:spcBef>
            <a:spcAft>
              <a:spcPts val="300"/>
            </a:spcAft>
            <a:buClrTx/>
            <a:buSzTx/>
            <a:buFontTx/>
            <a:buNone/>
            <a:tabLst/>
            <a:defRPr/>
          </a:pPr>
          <a:r>
            <a:rPr kumimoji="0" lang="en-AU" sz="1400" b="1" i="0" u="none" strike="noStrike" kern="0" cap="all" spc="0" normalizeH="0" baseline="0" noProof="0">
              <a:ln>
                <a:noFill/>
              </a:ln>
              <a:solidFill>
                <a:srgbClr val="222324"/>
              </a:solidFill>
              <a:effectLst/>
              <a:uLnTx/>
              <a:uFillTx/>
              <a:latin typeface="Century Gothic" panose="020B0502020202020204" pitchFamily="34" charset="0"/>
              <a:ea typeface="Batang"/>
              <a:cs typeface="Times New Roman" panose="02020603050405020304" pitchFamily="18" charset="0"/>
            </a:rPr>
            <a:t>mos estimate methodology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Sydney and Adelaide STTM hubs commenced operations on 1 September 2010, while the Brisbane STTM hub commenced operations on 1 December 2011. Therefore, the MOS estimate quantities are based on ‘Method 3’ for year 6 + of an STTM hub.  This means they are derived using the actual daily MOS allocation quantities for the periods </a:t>
          </a:r>
          <a:r>
            <a:rPr lang="en-AU" sz="1100" b="1">
              <a:solidFill>
                <a:srgbClr val="FF0000"/>
              </a:solidFill>
              <a:effectLst/>
              <a:latin typeface="Segoe UI Semilight" panose="020B0402040204020203" pitchFamily="34" charset="0"/>
              <a:ea typeface="Batang"/>
              <a:cs typeface="Arial Unicode MS"/>
            </a:rPr>
            <a:t>September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2017</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2021</a:t>
          </a:r>
          <a:r>
            <a:rPr lang="en-AU" sz="1100">
              <a:solidFill>
                <a:srgbClr val="222324"/>
              </a:solidFill>
              <a:effectLst/>
              <a:latin typeface="Segoe UI Semilight" panose="020B0402040204020203" pitchFamily="34" charset="0"/>
              <a:ea typeface="Batang"/>
              <a:cs typeface="Arial Unicode MS"/>
            </a:rPr>
            <a:t>; </a:t>
          </a:r>
          <a:r>
            <a:rPr lang="en-AU" sz="1100" b="1">
              <a:solidFill>
                <a:srgbClr val="FF0000"/>
              </a:solidFill>
              <a:effectLst/>
              <a:latin typeface="Segoe UI Semilight" panose="020B0402040204020203" pitchFamily="34" charset="0"/>
              <a:ea typeface="Batang"/>
              <a:cs typeface="Arial Unicode MS"/>
            </a:rPr>
            <a:t>October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2017</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2021</a:t>
          </a:r>
          <a:r>
            <a:rPr lang="en-AU" sz="1100">
              <a:solidFill>
                <a:srgbClr val="222324"/>
              </a:solidFill>
              <a:effectLst/>
              <a:latin typeface="Segoe UI Semilight" panose="020B0402040204020203" pitchFamily="34" charset="0"/>
              <a:ea typeface="Batang"/>
              <a:cs typeface="Arial Unicode MS"/>
            </a:rPr>
            <a:t>; and </a:t>
          </a:r>
          <a:r>
            <a:rPr lang="en-AU" sz="1100" b="1">
              <a:solidFill>
                <a:srgbClr val="FF0000"/>
              </a:solidFill>
              <a:effectLst/>
              <a:latin typeface="Segoe UI Semilight" panose="020B0402040204020203" pitchFamily="34" charset="0"/>
              <a:ea typeface="Batang"/>
              <a:cs typeface="Arial Unicode MS"/>
            </a:rPr>
            <a:t>November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2017</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2021</a:t>
          </a:r>
          <a:r>
            <a:rPr lang="en-AU" sz="1100">
              <a:solidFill>
                <a:srgbClr val="222324"/>
              </a:solidFill>
              <a:effectLst/>
              <a:latin typeface="Segoe UI Semilight" panose="020B0402040204020203" pitchFamily="34" charset="0"/>
              <a:ea typeface="Batang"/>
              <a:cs typeface="Arial Unicode MS"/>
            </a:rPr>
            <a:t>; for the following STTM pipelines:</a:t>
          </a: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rgbClr val="222324"/>
              </a:solidFill>
              <a:effectLst/>
              <a:latin typeface="Segoe UI Semilight" panose="020B0402040204020203" pitchFamily="34" charset="0"/>
              <a:ea typeface="Batang"/>
              <a:cs typeface="Arial Unicode MS"/>
            </a:rPr>
            <a:t>Moomba to Sydney Pipeline (MSP) and Eastern Gas Pipeline (EGP) – these pipelines supply gas to the Sydney STTM hub; and</a:t>
          </a:r>
          <a:endParaRPr lang="en-AU" sz="1100">
            <a:solidFill>
              <a:srgbClr val="222324"/>
            </a:solidFill>
            <a:effectLst/>
            <a:latin typeface="Segoe UI Semilight" panose="020B0402040204020203" pitchFamily="34" charset="0"/>
            <a:ea typeface="Batang"/>
            <a:cs typeface="Arial Unicode MS"/>
          </a:endParaRP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rgbClr val="222324"/>
              </a:solidFill>
              <a:effectLst/>
              <a:latin typeface="Segoe UI Semilight" panose="020B0402040204020203" pitchFamily="34" charset="0"/>
              <a:ea typeface="Batang"/>
              <a:cs typeface="Arial Unicode MS"/>
            </a:rPr>
            <a:t>Moomba to Adelaide Pipeline (MAP) and SEA Gas pipeline (SEA) – these pipelines supply gas to the Adelaide STTM hub. </a:t>
          </a:r>
          <a:endParaRPr lang="en-AU" sz="1100">
            <a:solidFill>
              <a:srgbClr val="222324"/>
            </a:solidFill>
            <a:effectLst/>
            <a:latin typeface="Segoe UI Semilight" panose="020B0402040204020203" pitchFamily="34" charset="0"/>
            <a:ea typeface="Batang"/>
            <a:cs typeface="Arial Unicode MS"/>
          </a:endParaRP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rgbClr val="222324"/>
              </a:solidFill>
              <a:effectLst/>
              <a:latin typeface="Segoe UI Semilight" panose="020B0402040204020203" pitchFamily="34" charset="0"/>
              <a:ea typeface="Batang"/>
              <a:cs typeface="Arial Unicode MS"/>
            </a:rPr>
            <a:t>Roma to Brisbane Pipeline (RBP) – the sole pipeline that supplies gas to the Brisbane STTM hub.</a:t>
          </a:r>
          <a:endParaRPr lang="en-AU" sz="1100">
            <a:solidFill>
              <a:srgbClr val="222324"/>
            </a:solidFill>
            <a:effectLst/>
            <a:latin typeface="Segoe UI Semilight" panose="020B0402040204020203" pitchFamily="34" charset="0"/>
            <a:ea typeface="Batang"/>
            <a:cs typeface="Arial Unicode MS"/>
          </a:endParaRPr>
        </a:p>
        <a:p>
          <a:pPr marL="90170" indent="-90170">
            <a:spcBef>
              <a:spcPts val="300"/>
            </a:spcBef>
            <a:tabLst>
              <a:tab pos="90170" algn="l"/>
            </a:tabLst>
          </a:pPr>
          <a:r>
            <a:rPr lang="en-AU" sz="1100">
              <a:solidFill>
                <a:srgbClr val="222324"/>
              </a:solidFill>
              <a:effectLst/>
              <a:latin typeface="Segoe UI Semilight" panose="020B0402040204020203" pitchFamily="34" charset="0"/>
              <a:ea typeface="Batang"/>
              <a:cs typeface="Arial Unicode MS"/>
            </a:rPr>
            <a:t>The input data collected from the previous years was combined to create a larger and more representative sample of MOS allocations</a:t>
          </a:r>
          <a:r>
            <a:rPr lang="en-AU" sz="1100">
              <a:solidFill>
                <a:schemeClr val="dk1"/>
              </a:solidFill>
              <a:effectLst/>
              <a:latin typeface="+mn-lt"/>
              <a:ea typeface="+mn-ea"/>
              <a:cs typeface="+mn-cs"/>
            </a:rPr>
            <a:t>.</a:t>
          </a:r>
          <a:endParaRPr lang="en-AU" sz="1400" b="1" cap="all">
            <a:solidFill>
              <a:srgbClr val="222324"/>
            </a:solidFill>
            <a:effectLst/>
            <a:latin typeface="Century Gothic" panose="020B0502020202020204" pitchFamily="34" charset="0"/>
            <a:ea typeface="Batang"/>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2802</xdr:colOff>
      <xdr:row>25</xdr:row>
      <xdr:rowOff>5603</xdr:rowOff>
    </xdr:from>
    <xdr:to>
      <xdr:col>22</xdr:col>
      <xdr:colOff>136152</xdr:colOff>
      <xdr:row>46</xdr:row>
      <xdr:rowOff>34178</xdr:rowOff>
    </xdr:to>
    <xdr:graphicFrame macro="">
      <xdr:nvGraphicFramePr>
        <xdr:cNvPr id="21826" name="Chart 2">
          <a:extLst>
            <a:ext uri="{FF2B5EF4-FFF2-40B4-BE49-F238E27FC236}">
              <a16:creationId xmlns:a16="http://schemas.microsoft.com/office/drawing/2014/main" id="{00000000-0008-0000-0000-000042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164727</xdr:colOff>
      <xdr:row>3</xdr:row>
      <xdr:rowOff>21292</xdr:rowOff>
    </xdr:from>
    <xdr:to>
      <xdr:col>22</xdr:col>
      <xdr:colOff>15689</xdr:colOff>
      <xdr:row>20</xdr:row>
      <xdr:rowOff>149599</xdr:rowOff>
    </xdr:to>
    <xdr:graphicFrame macro="">
      <xdr:nvGraphicFramePr>
        <xdr:cNvPr id="21827" name="Chart 3">
          <a:extLst>
            <a:ext uri="{FF2B5EF4-FFF2-40B4-BE49-F238E27FC236}">
              <a16:creationId xmlns:a16="http://schemas.microsoft.com/office/drawing/2014/main" id="{00000000-0008-0000-0000-000043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5.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6.xml><?xml version="1.0" encoding="utf-8"?>
<xdr:wsDr xmlns:xdr="http://schemas.openxmlformats.org/drawingml/2006/spreadsheetDrawing" xmlns:a="http://schemas.openxmlformats.org/drawingml/2006/main">
  <xdr:twoCellAnchor>
    <xdr:from>
      <xdr:col>16</xdr:col>
      <xdr:colOff>66675</xdr:colOff>
      <xdr:row>25</xdr:row>
      <xdr:rowOff>28575</xdr:rowOff>
    </xdr:from>
    <xdr:to>
      <xdr:col>22</xdr:col>
      <xdr:colOff>200025</xdr:colOff>
      <xdr:row>46</xdr:row>
      <xdr:rowOff>57150</xdr:rowOff>
    </xdr:to>
    <xdr:graphicFrame macro="">
      <xdr:nvGraphicFramePr>
        <xdr:cNvPr id="493659" name="Chart 2">
          <a:extLst>
            <a:ext uri="{FF2B5EF4-FFF2-40B4-BE49-F238E27FC236}">
              <a16:creationId xmlns:a16="http://schemas.microsoft.com/office/drawing/2014/main" id="{00000000-0008-0000-0100-00005B88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19050</xdr:colOff>
      <xdr:row>3</xdr:row>
      <xdr:rowOff>19050</xdr:rowOff>
    </xdr:from>
    <xdr:to>
      <xdr:col>22</xdr:col>
      <xdr:colOff>171450</xdr:colOff>
      <xdr:row>20</xdr:row>
      <xdr:rowOff>152400</xdr:rowOff>
    </xdr:to>
    <xdr:graphicFrame macro="">
      <xdr:nvGraphicFramePr>
        <xdr:cNvPr id="493660" name="Chart 3">
          <a:extLst>
            <a:ext uri="{FF2B5EF4-FFF2-40B4-BE49-F238E27FC236}">
              <a16:creationId xmlns:a16="http://schemas.microsoft.com/office/drawing/2014/main" id="{00000000-0008-0000-0100-00005C88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8.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9.xml><?xml version="1.0" encoding="utf-8"?>
<xdr:wsDr xmlns:xdr="http://schemas.openxmlformats.org/drawingml/2006/spreadsheetDrawing" xmlns:a="http://schemas.openxmlformats.org/drawingml/2006/main">
  <xdr:twoCellAnchor>
    <xdr:from>
      <xdr:col>16</xdr:col>
      <xdr:colOff>25214</xdr:colOff>
      <xdr:row>25</xdr:row>
      <xdr:rowOff>5603</xdr:rowOff>
    </xdr:from>
    <xdr:to>
      <xdr:col>22</xdr:col>
      <xdr:colOff>158564</xdr:colOff>
      <xdr:row>46</xdr:row>
      <xdr:rowOff>34178</xdr:rowOff>
    </xdr:to>
    <xdr:graphicFrame macro="">
      <xdr:nvGraphicFramePr>
        <xdr:cNvPr id="491609" name="Chart 2">
          <a:extLst>
            <a:ext uri="{FF2B5EF4-FFF2-40B4-BE49-F238E27FC236}">
              <a16:creationId xmlns:a16="http://schemas.microsoft.com/office/drawing/2014/main" id="{00000000-0008-0000-0200-00005980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22411</xdr:colOff>
      <xdr:row>3</xdr:row>
      <xdr:rowOff>11206</xdr:rowOff>
    </xdr:from>
    <xdr:to>
      <xdr:col>22</xdr:col>
      <xdr:colOff>174811</xdr:colOff>
      <xdr:row>20</xdr:row>
      <xdr:rowOff>144556</xdr:rowOff>
    </xdr:to>
    <xdr:graphicFrame macro="">
      <xdr:nvGraphicFramePr>
        <xdr:cNvPr id="491610" name="Chart 3">
          <a:extLst>
            <a:ext uri="{FF2B5EF4-FFF2-40B4-BE49-F238E27FC236}">
              <a16:creationId xmlns:a16="http://schemas.microsoft.com/office/drawing/2014/main" id="{00000000-0008-0000-0200-00005A80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7D63A-8FBC-4195-9E3E-1D7334B48E3D}">
  <dimension ref="A1:J49"/>
  <sheetViews>
    <sheetView tabSelected="1" zoomScale="85" zoomScaleNormal="85" workbookViewId="0">
      <selection activeCell="A50" sqref="A50:XFD1048576"/>
    </sheetView>
  </sheetViews>
  <sheetFormatPr defaultColWidth="0" defaultRowHeight="12.75" zeroHeight="1" x14ac:dyDescent="0.2"/>
  <cols>
    <col min="1" max="10" width="9.140625" customWidth="1"/>
    <col min="11" max="16384" width="9.140625" hidden="1"/>
  </cols>
  <sheetData>
    <row r="1" x14ac:dyDescent="0.2"/>
    <row r="2" x14ac:dyDescent="0.2"/>
    <row r="3" x14ac:dyDescent="0.2"/>
    <row r="4" x14ac:dyDescent="0.2"/>
    <row r="5" x14ac:dyDescent="0.2"/>
    <row r="6" x14ac:dyDescent="0.2"/>
    <row r="7" x14ac:dyDescent="0.2"/>
    <row r="8" x14ac:dyDescent="0.2"/>
    <row r="9" x14ac:dyDescent="0.2"/>
    <row r="10" x14ac:dyDescent="0.2"/>
    <row r="11" x14ac:dyDescent="0.2"/>
    <row r="12" x14ac:dyDescent="0.2"/>
    <row r="13" x14ac:dyDescent="0.2"/>
    <row r="14" x14ac:dyDescent="0.2"/>
    <row r="15" x14ac:dyDescent="0.2"/>
    <row r="16"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6D5F-F1B6-4BCA-B338-0570F5E0D6CF}">
  <dimension ref="A1:J64"/>
  <sheetViews>
    <sheetView zoomScale="90" zoomScaleNormal="90" workbookViewId="0">
      <selection activeCell="A65" sqref="A65:XFD1048576"/>
    </sheetView>
  </sheetViews>
  <sheetFormatPr defaultColWidth="0" defaultRowHeight="12.75" zeroHeight="1" x14ac:dyDescent="0.2"/>
  <cols>
    <col min="1" max="10" width="9.140625" customWidth="1"/>
    <col min="11" max="16384" width="9.140625" hidden="1"/>
  </cols>
  <sheetData>
    <row r="1" x14ac:dyDescent="0.2"/>
    <row r="2" x14ac:dyDescent="0.2"/>
    <row r="3" x14ac:dyDescent="0.2"/>
    <row r="4" x14ac:dyDescent="0.2"/>
    <row r="5" x14ac:dyDescent="0.2"/>
    <row r="6" x14ac:dyDescent="0.2"/>
    <row r="7" x14ac:dyDescent="0.2"/>
    <row r="8" x14ac:dyDescent="0.2"/>
    <row r="9" x14ac:dyDescent="0.2"/>
    <row r="10" x14ac:dyDescent="0.2"/>
    <row r="11" x14ac:dyDescent="0.2"/>
    <row r="12" x14ac:dyDescent="0.2"/>
    <row r="13" x14ac:dyDescent="0.2"/>
    <row r="14" x14ac:dyDescent="0.2"/>
    <row r="15" x14ac:dyDescent="0.2"/>
    <row r="16"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AE96"/>
  <sheetViews>
    <sheetView zoomScale="85" zoomScaleNormal="85" workbookViewId="0">
      <selection activeCell="J5" sqref="J5:O35"/>
    </sheetView>
  </sheetViews>
  <sheetFormatPr defaultRowHeight="12" x14ac:dyDescent="0.2"/>
  <cols>
    <col min="1" max="1" width="2.42578125" style="1" customWidth="1"/>
    <col min="2" max="2" width="2.5703125" style="1" customWidth="1"/>
    <col min="3" max="3" width="14.5703125" style="1" customWidth="1"/>
    <col min="4" max="4" width="11" style="1" bestFit="1" customWidth="1"/>
    <col min="5" max="5" width="10.85546875" style="1" bestFit="1" customWidth="1"/>
    <col min="6" max="6" width="12.140625" style="1" bestFit="1" customWidth="1"/>
    <col min="7" max="7" width="15.140625" style="1" bestFit="1" customWidth="1"/>
    <col min="8" max="8" width="12.140625" style="1" bestFit="1" customWidth="1"/>
    <col min="9" max="9" width="4.140625" style="1" customWidth="1"/>
    <col min="10" max="15" width="8.7109375" style="1" customWidth="1"/>
    <col min="16" max="16" width="2.5703125" style="1" customWidth="1"/>
    <col min="17" max="17" width="18.28515625" style="1" customWidth="1"/>
    <col min="18" max="22" width="9.140625" style="1"/>
    <col min="23" max="23" width="3.5703125" style="1" customWidth="1"/>
    <col min="24" max="24" width="15.85546875" style="14" bestFit="1" customWidth="1"/>
    <col min="25" max="26" width="6.5703125" style="14" bestFit="1" customWidth="1"/>
    <col min="27" max="27" width="7.85546875" style="14" bestFit="1" customWidth="1"/>
    <col min="28" max="28" width="8" style="14" bestFit="1" customWidth="1"/>
    <col min="29" max="16384" width="9.140625" style="1"/>
  </cols>
  <sheetData>
    <row r="2" spans="2:31" x14ac:dyDescent="0.2">
      <c r="C2" s="64" t="s">
        <v>22</v>
      </c>
      <c r="D2" s="64"/>
      <c r="E2" s="64"/>
      <c r="F2" s="64"/>
      <c r="G2" s="64"/>
      <c r="H2" s="64"/>
    </row>
    <row r="3" spans="2:31" ht="29.25" customHeight="1" x14ac:dyDescent="0.2">
      <c r="C3" s="64" t="s">
        <v>21</v>
      </c>
      <c r="D3" s="64"/>
      <c r="E3" s="64"/>
      <c r="F3" s="64"/>
      <c r="G3" s="64"/>
      <c r="H3" s="64"/>
      <c r="I3" s="27"/>
      <c r="J3" s="64" t="s">
        <v>18</v>
      </c>
      <c r="K3" s="64"/>
      <c r="L3" s="64"/>
      <c r="M3" s="64"/>
      <c r="N3" s="64"/>
      <c r="O3" s="64"/>
      <c r="P3" s="27"/>
      <c r="Q3" s="64" t="s">
        <v>20</v>
      </c>
      <c r="R3" s="64"/>
      <c r="S3" s="64"/>
      <c r="T3" s="64"/>
      <c r="U3" s="64"/>
      <c r="V3" s="64"/>
      <c r="W3" s="17"/>
    </row>
    <row r="4" spans="2:31" s="3" customFormat="1" ht="24" x14ac:dyDescent="0.2">
      <c r="B4" s="1"/>
      <c r="D4" s="38" t="s">
        <v>7</v>
      </c>
      <c r="E4" s="38" t="s">
        <v>5</v>
      </c>
      <c r="F4" s="38" t="s">
        <v>6</v>
      </c>
      <c r="G4" s="38" t="s">
        <v>15</v>
      </c>
      <c r="H4" s="38" t="s">
        <v>14</v>
      </c>
      <c r="I4" s="1"/>
      <c r="J4" s="30" t="s">
        <v>11</v>
      </c>
      <c r="K4" s="38" t="s">
        <v>7</v>
      </c>
      <c r="L4" s="38" t="s">
        <v>5</v>
      </c>
      <c r="M4" s="38" t="s">
        <v>6</v>
      </c>
      <c r="N4" s="38" t="s">
        <v>15</v>
      </c>
      <c r="O4" s="38" t="s">
        <v>14</v>
      </c>
      <c r="P4" s="1"/>
      <c r="V4" s="1"/>
      <c r="W4" s="1"/>
    </row>
    <row r="5" spans="2:31" ht="12.75" x14ac:dyDescent="0.2">
      <c r="C5" s="40" t="s">
        <v>12</v>
      </c>
      <c r="D5" s="39">
        <f>MAX(0,K5:K35)</f>
        <v>13043</v>
      </c>
      <c r="E5" s="39">
        <f>MAX(0,L5:L35)</f>
        <v>14725.13868</v>
      </c>
      <c r="F5" s="39">
        <f>MAX(0,M5:M35)</f>
        <v>7773</v>
      </c>
      <c r="G5" s="39">
        <f>MAX(0,N5:N35)</f>
        <v>190</v>
      </c>
      <c r="H5" s="39">
        <f>MAX(0,O5:O35)</f>
        <v>11071</v>
      </c>
      <c r="I5" s="1">
        <v>1</v>
      </c>
      <c r="J5" s="42">
        <v>1</v>
      </c>
      <c r="K5" s="18">
        <v>13043</v>
      </c>
      <c r="L5" s="18">
        <v>14725.13868</v>
      </c>
      <c r="M5" s="18">
        <v>7773</v>
      </c>
      <c r="N5" s="18">
        <v>190</v>
      </c>
      <c r="O5" s="33">
        <v>11071</v>
      </c>
      <c r="AC5"/>
      <c r="AD5" s="2"/>
      <c r="AE5" s="6"/>
    </row>
    <row r="6" spans="2:31" ht="12.75" x14ac:dyDescent="0.2">
      <c r="B6" s="41"/>
      <c r="C6" s="40" t="s">
        <v>13</v>
      </c>
      <c r="D6" s="39">
        <f>MAX(0,-MIN(K5:K35))</f>
        <v>29609</v>
      </c>
      <c r="E6" s="39">
        <f>MAX(0,-MIN(L5:L35))</f>
        <v>8253.9994700000007</v>
      </c>
      <c r="F6" s="39">
        <f>MAX(0,-MIN(M5:M35))</f>
        <v>10919</v>
      </c>
      <c r="G6" s="39">
        <f>MAX(0,-MIN(N5:N35))</f>
        <v>5672</v>
      </c>
      <c r="H6" s="39">
        <f>MAX(0,-MIN(O5:O35))</f>
        <v>4096</v>
      </c>
      <c r="I6" s="1">
        <v>2</v>
      </c>
      <c r="J6" s="43">
        <v>1</v>
      </c>
      <c r="K6" s="18">
        <v>9016</v>
      </c>
      <c r="L6" s="18">
        <v>8162.7338799999998</v>
      </c>
      <c r="M6" s="18">
        <v>5326</v>
      </c>
      <c r="N6" s="18">
        <v>121</v>
      </c>
      <c r="O6" s="35">
        <v>4774</v>
      </c>
      <c r="AC6"/>
      <c r="AD6" s="2"/>
    </row>
    <row r="7" spans="2:31" ht="12.75" x14ac:dyDescent="0.2">
      <c r="I7" s="1">
        <v>3</v>
      </c>
      <c r="J7" s="43">
        <v>1</v>
      </c>
      <c r="K7" s="18">
        <v>5695</v>
      </c>
      <c r="L7" s="18">
        <v>7172.9023200000001</v>
      </c>
      <c r="M7" s="18">
        <v>4170</v>
      </c>
      <c r="N7" s="18">
        <v>110</v>
      </c>
      <c r="O7" s="35">
        <v>3930</v>
      </c>
      <c r="W7" s="5"/>
      <c r="AC7"/>
      <c r="AD7" s="2"/>
    </row>
    <row r="8" spans="2:31" ht="12.75" x14ac:dyDescent="0.2">
      <c r="I8" s="1">
        <v>4</v>
      </c>
      <c r="J8" s="43">
        <v>1</v>
      </c>
      <c r="K8" s="18">
        <v>2575</v>
      </c>
      <c r="L8" s="18">
        <v>6491.3518199999999</v>
      </c>
      <c r="M8" s="18">
        <v>2979</v>
      </c>
      <c r="N8" s="18">
        <v>96</v>
      </c>
      <c r="O8" s="35">
        <v>3462</v>
      </c>
      <c r="W8" s="5"/>
      <c r="AC8"/>
      <c r="AD8" s="2"/>
    </row>
    <row r="9" spans="2:31" ht="12.75" x14ac:dyDescent="0.2">
      <c r="I9" s="1">
        <v>5</v>
      </c>
      <c r="J9" s="43">
        <v>1</v>
      </c>
      <c r="K9" s="18">
        <v>1579</v>
      </c>
      <c r="L9" s="18">
        <v>6198.82132</v>
      </c>
      <c r="M9" s="18">
        <v>2160</v>
      </c>
      <c r="N9" s="18">
        <v>71</v>
      </c>
      <c r="O9" s="35">
        <v>3142</v>
      </c>
      <c r="W9" s="5"/>
      <c r="AC9"/>
      <c r="AD9" s="2"/>
    </row>
    <row r="10" spans="2:31" ht="12.75" x14ac:dyDescent="0.2">
      <c r="I10" s="1">
        <v>6</v>
      </c>
      <c r="J10" s="43">
        <v>1</v>
      </c>
      <c r="K10" s="18">
        <v>819</v>
      </c>
      <c r="L10" s="18">
        <v>6008.0002000000004</v>
      </c>
      <c r="M10" s="18">
        <v>1364</v>
      </c>
      <c r="N10" s="18">
        <v>67</v>
      </c>
      <c r="O10" s="35">
        <v>2982</v>
      </c>
      <c r="W10" s="5"/>
      <c r="AC10"/>
      <c r="AD10" s="2"/>
    </row>
    <row r="11" spans="2:31" ht="12.75" customHeight="1" x14ac:dyDescent="0.2">
      <c r="C11" s="64" t="s">
        <v>17</v>
      </c>
      <c r="D11" s="64"/>
      <c r="E11" s="64"/>
      <c r="F11" s="64"/>
      <c r="G11" s="64"/>
      <c r="H11" s="64"/>
      <c r="I11" s="1">
        <v>7</v>
      </c>
      <c r="J11" s="43">
        <v>1</v>
      </c>
      <c r="K11" s="18">
        <v>-140</v>
      </c>
      <c r="L11" s="18">
        <v>5792.2958900000003</v>
      </c>
      <c r="M11" s="18">
        <v>1040</v>
      </c>
      <c r="N11" s="18">
        <v>64</v>
      </c>
      <c r="O11" s="35">
        <v>2532</v>
      </c>
      <c r="W11" s="5"/>
      <c r="AC11"/>
      <c r="AD11" s="2"/>
    </row>
    <row r="12" spans="2:31" ht="12.75" x14ac:dyDescent="0.2">
      <c r="C12" s="64"/>
      <c r="D12" s="64"/>
      <c r="E12" s="64"/>
      <c r="F12" s="64"/>
      <c r="G12" s="64"/>
      <c r="H12" s="64"/>
      <c r="I12" s="1">
        <v>8</v>
      </c>
      <c r="J12" s="43">
        <v>1</v>
      </c>
      <c r="K12" s="18">
        <v>-837</v>
      </c>
      <c r="L12" s="18">
        <v>5435.4799899999998</v>
      </c>
      <c r="M12" s="18">
        <v>578</v>
      </c>
      <c r="N12" s="18">
        <v>62</v>
      </c>
      <c r="O12" s="35">
        <v>2223</v>
      </c>
      <c r="W12" s="5"/>
      <c r="AC12"/>
      <c r="AD12" s="2"/>
    </row>
    <row r="13" spans="2:31" ht="12.75" x14ac:dyDescent="0.2">
      <c r="C13" s="4"/>
      <c r="D13" s="65" t="s">
        <v>10</v>
      </c>
      <c r="E13" s="66"/>
      <c r="F13" s="66"/>
      <c r="G13" s="66"/>
      <c r="H13" s="66"/>
      <c r="I13" s="1">
        <v>9</v>
      </c>
      <c r="J13" s="43">
        <v>1</v>
      </c>
      <c r="K13" s="18">
        <v>-1463</v>
      </c>
      <c r="L13" s="18">
        <v>5326.0810799999999</v>
      </c>
      <c r="M13" s="18">
        <v>249</v>
      </c>
      <c r="N13" s="18">
        <v>59</v>
      </c>
      <c r="O13" s="35">
        <v>2064</v>
      </c>
      <c r="W13" s="5"/>
      <c r="AC13"/>
      <c r="AD13" s="2"/>
    </row>
    <row r="14" spans="2:31" ht="12.75" customHeight="1" x14ac:dyDescent="0.2">
      <c r="C14" s="19"/>
      <c r="D14" s="50" t="s">
        <v>7</v>
      </c>
      <c r="E14" s="51" t="s">
        <v>5</v>
      </c>
      <c r="F14" s="51" t="s">
        <v>6</v>
      </c>
      <c r="G14" s="51" t="s">
        <v>15</v>
      </c>
      <c r="H14" s="52" t="s">
        <v>14</v>
      </c>
      <c r="I14" s="1">
        <v>10</v>
      </c>
      <c r="J14" s="43">
        <v>1</v>
      </c>
      <c r="K14" s="18">
        <v>-1890</v>
      </c>
      <c r="L14" s="18">
        <v>4925.1140699999996</v>
      </c>
      <c r="M14" s="18">
        <v>-176</v>
      </c>
      <c r="N14" s="18">
        <v>58</v>
      </c>
      <c r="O14" s="35">
        <v>1946</v>
      </c>
      <c r="W14" s="5"/>
      <c r="AC14"/>
      <c r="AD14" s="2"/>
    </row>
    <row r="15" spans="2:31" ht="12.75" customHeight="1" x14ac:dyDescent="0.2">
      <c r="C15" s="57" t="s">
        <v>0</v>
      </c>
      <c r="D15" s="31">
        <f>MAX(0,K5:K35)</f>
        <v>13043</v>
      </c>
      <c r="E15" s="32">
        <f>MAX(0,L5:L35)</f>
        <v>14725.13868</v>
      </c>
      <c r="F15" s="32">
        <f>MAX(0,M5:M35)</f>
        <v>7773</v>
      </c>
      <c r="G15" s="32">
        <f>MAX(0,N5:N35)</f>
        <v>190</v>
      </c>
      <c r="H15" s="33">
        <f>MAX(0,O5:O35)</f>
        <v>11071</v>
      </c>
      <c r="I15" s="1">
        <v>11</v>
      </c>
      <c r="J15" s="43">
        <v>1</v>
      </c>
      <c r="K15" s="18">
        <v>-2644</v>
      </c>
      <c r="L15" s="18">
        <v>4747.5845600000002</v>
      </c>
      <c r="M15" s="18">
        <v>-378</v>
      </c>
      <c r="N15" s="18">
        <v>54</v>
      </c>
      <c r="O15" s="35">
        <v>1884</v>
      </c>
      <c r="W15" s="8"/>
      <c r="AC15"/>
      <c r="AD15" s="2"/>
    </row>
    <row r="16" spans="2:31" ht="12.75" x14ac:dyDescent="0.2">
      <c r="C16" s="58">
        <v>0.95</v>
      </c>
      <c r="D16" s="34">
        <f>PERCENTILE(K5:K35, 0.95)</f>
        <v>7521.5499999999902</v>
      </c>
      <c r="E16" s="18">
        <f>PERCENTILE(L5:L35, 0.95)</f>
        <v>7717.3096779999969</v>
      </c>
      <c r="F16" s="18">
        <f>PERCENTILE(M5:M35, 0.95)</f>
        <v>4805.7999999999965</v>
      </c>
      <c r="G16" s="18">
        <f>PERCENTILE(N5:N35, 0.95)</f>
        <v>116.04999999999997</v>
      </c>
      <c r="H16" s="35">
        <f>PERCENTILE(O5:O35, 0.95)</f>
        <v>4394.199999999998</v>
      </c>
      <c r="I16" s="1">
        <v>12</v>
      </c>
      <c r="J16" s="43">
        <v>1</v>
      </c>
      <c r="K16" s="18">
        <v>-3251</v>
      </c>
      <c r="L16" s="18">
        <v>4548.9356500000004</v>
      </c>
      <c r="M16" s="18">
        <v>-714</v>
      </c>
      <c r="N16" s="18">
        <v>53</v>
      </c>
      <c r="O16" s="35">
        <v>1554</v>
      </c>
      <c r="W16" s="8"/>
      <c r="AC16"/>
      <c r="AD16" s="2"/>
    </row>
    <row r="17" spans="2:30" ht="12.75" x14ac:dyDescent="0.2">
      <c r="C17" s="59">
        <v>0.75</v>
      </c>
      <c r="D17" s="34">
        <f>PERCENTILE(K5:K35, 0.75)</f>
        <v>-993.5</v>
      </c>
      <c r="E17" s="18">
        <f>PERCENTILE(L5:L35, 0.75)</f>
        <v>5408.1302624999998</v>
      </c>
      <c r="F17" s="18">
        <f>PERCENTILE(M5:M35, 0.75)</f>
        <v>495.75</v>
      </c>
      <c r="G17" s="18">
        <f>PERCENTILE(N5:N35, 0.75)</f>
        <v>61.25</v>
      </c>
      <c r="H17" s="35">
        <f>PERCENTILE(O5:O35, 0.75)</f>
        <v>2183.25</v>
      </c>
      <c r="I17" s="1">
        <v>13</v>
      </c>
      <c r="J17" s="43">
        <v>1</v>
      </c>
      <c r="K17" s="18">
        <v>-3947</v>
      </c>
      <c r="L17" s="18">
        <v>4391.1350000000002</v>
      </c>
      <c r="M17" s="18">
        <v>-920</v>
      </c>
      <c r="N17" s="18">
        <v>51</v>
      </c>
      <c r="O17" s="35">
        <v>1385</v>
      </c>
      <c r="W17" s="5"/>
      <c r="AC17"/>
      <c r="AD17" s="2"/>
    </row>
    <row r="18" spans="2:30" ht="12.75" x14ac:dyDescent="0.2">
      <c r="C18" s="59">
        <v>0.5</v>
      </c>
      <c r="D18" s="34">
        <f>PERCENTILE(K5:K35, 0.5)</f>
        <v>-5648</v>
      </c>
      <c r="E18" s="18">
        <f t="shared" ref="E18:H18" si="0">PERCENTILE(L5:L35, 0.5)</f>
        <v>4042.7838900000002</v>
      </c>
      <c r="F18" s="18">
        <f t="shared" si="0"/>
        <v>-1385</v>
      </c>
      <c r="G18" s="18">
        <f t="shared" si="0"/>
        <v>44.5</v>
      </c>
      <c r="H18" s="35">
        <f t="shared" si="0"/>
        <v>1172</v>
      </c>
      <c r="I18" s="1">
        <v>14</v>
      </c>
      <c r="J18" s="43">
        <v>1</v>
      </c>
      <c r="K18" s="18">
        <v>-4552</v>
      </c>
      <c r="L18" s="18">
        <v>4263.47048</v>
      </c>
      <c r="M18" s="18">
        <v>-1121</v>
      </c>
      <c r="N18" s="18">
        <v>49</v>
      </c>
      <c r="O18" s="35">
        <v>1279</v>
      </c>
      <c r="W18" s="5"/>
      <c r="AC18"/>
      <c r="AD18" s="2"/>
    </row>
    <row r="19" spans="2:30" ht="12.75" x14ac:dyDescent="0.2">
      <c r="C19" s="59">
        <v>0.25</v>
      </c>
      <c r="D19" s="34">
        <f>PERCENTILE(K5:K35, 0.25)</f>
        <v>-9460.5</v>
      </c>
      <c r="E19" s="18">
        <f t="shared" ref="E19:H19" si="1">PERCENTILE(L5:L35, 0.25)</f>
        <v>3162.9992999999999</v>
      </c>
      <c r="F19" s="18">
        <f t="shared" si="1"/>
        <v>-3588.75</v>
      </c>
      <c r="G19" s="18">
        <f t="shared" si="1"/>
        <v>15.25</v>
      </c>
      <c r="H19" s="35">
        <f t="shared" si="1"/>
        <v>51.5</v>
      </c>
      <c r="I19" s="1">
        <v>15</v>
      </c>
      <c r="J19" s="43">
        <v>1</v>
      </c>
      <c r="K19" s="18">
        <v>-5004</v>
      </c>
      <c r="L19" s="18">
        <v>4155.0001000000002</v>
      </c>
      <c r="M19" s="18">
        <v>-1344</v>
      </c>
      <c r="N19" s="18">
        <v>47</v>
      </c>
      <c r="O19" s="35">
        <v>1232</v>
      </c>
      <c r="P19" s="4"/>
      <c r="W19" s="5"/>
      <c r="AC19"/>
      <c r="AD19" s="2"/>
    </row>
    <row r="20" spans="2:30" ht="12.75" x14ac:dyDescent="0.2">
      <c r="C20" s="58">
        <v>0.05</v>
      </c>
      <c r="D20" s="34">
        <f>PERCENTILE(K5:K35, 0.05)</f>
        <v>-17520.3</v>
      </c>
      <c r="E20" s="18">
        <f t="shared" ref="E20:H20" si="2">PERCENTILE(L5:L35, 0.05)</f>
        <v>2077.2887049999999</v>
      </c>
      <c r="F20" s="18">
        <f t="shared" si="2"/>
        <v>-6901.2</v>
      </c>
      <c r="G20" s="18">
        <f t="shared" si="2"/>
        <v>-1168.7499999999998</v>
      </c>
      <c r="H20" s="35">
        <f t="shared" si="2"/>
        <v>-1091.8999999999999</v>
      </c>
      <c r="I20" s="1">
        <v>16</v>
      </c>
      <c r="J20" s="43">
        <v>1</v>
      </c>
      <c r="K20" s="18">
        <v>-6292</v>
      </c>
      <c r="L20" s="18">
        <v>3930.5676800000001</v>
      </c>
      <c r="M20" s="18">
        <v>-1426</v>
      </c>
      <c r="N20" s="18">
        <v>42</v>
      </c>
      <c r="O20" s="35">
        <v>1112</v>
      </c>
      <c r="P20" s="4"/>
      <c r="W20" s="5"/>
      <c r="AC20"/>
      <c r="AD20" s="2"/>
    </row>
    <row r="21" spans="2:30" ht="12.75" x14ac:dyDescent="0.2">
      <c r="C21" s="63" t="s">
        <v>3</v>
      </c>
      <c r="D21" s="34">
        <f>MIN(0,K5:K35)</f>
        <v>-29609</v>
      </c>
      <c r="E21" s="18">
        <f>MIN(0,L5:L35)</f>
        <v>-8253.9994700000007</v>
      </c>
      <c r="F21" s="18">
        <f>MIN(0,M5:M35)</f>
        <v>-10919</v>
      </c>
      <c r="G21" s="18">
        <f>MIN(0,N5:N35)</f>
        <v>-5672</v>
      </c>
      <c r="H21" s="35">
        <f>MIN(0,O5:O35)</f>
        <v>-4096</v>
      </c>
      <c r="I21" s="1">
        <v>17</v>
      </c>
      <c r="J21" s="43">
        <v>1</v>
      </c>
      <c r="K21" s="18">
        <v>-6698</v>
      </c>
      <c r="L21" s="18">
        <v>3824.4938900000002</v>
      </c>
      <c r="M21" s="18">
        <v>-1625</v>
      </c>
      <c r="N21" s="18">
        <v>38</v>
      </c>
      <c r="O21" s="35">
        <v>1011</v>
      </c>
      <c r="P21" s="4"/>
      <c r="W21" s="5"/>
      <c r="AC21"/>
      <c r="AD21" s="2"/>
    </row>
    <row r="22" spans="2:30" ht="12.75" x14ac:dyDescent="0.2">
      <c r="C22" s="61" t="s">
        <v>1</v>
      </c>
      <c r="D22" s="31">
        <f>AVERAGE(K5:K35)</f>
        <v>-5591.2</v>
      </c>
      <c r="E22" s="32">
        <f>AVERAGE(L5:L35)</f>
        <v>4253.2410826666664</v>
      </c>
      <c r="F22" s="32">
        <f>AVERAGE(M5:M35)</f>
        <v>-1424.6666666666667</v>
      </c>
      <c r="G22" s="32">
        <f>AVERAGE(N5:N35)</f>
        <v>-227.5</v>
      </c>
      <c r="H22" s="33">
        <f>AVERAGE(O5:O35)</f>
        <v>1407.6666666666667</v>
      </c>
      <c r="I22" s="1">
        <v>18</v>
      </c>
      <c r="J22" s="43">
        <v>1</v>
      </c>
      <c r="K22" s="18">
        <v>-7101</v>
      </c>
      <c r="L22" s="18">
        <v>3725.1894699999998</v>
      </c>
      <c r="M22" s="18">
        <v>-1975</v>
      </c>
      <c r="N22" s="18">
        <v>36</v>
      </c>
      <c r="O22" s="35">
        <v>876</v>
      </c>
      <c r="P22" s="4"/>
      <c r="W22" s="5"/>
    </row>
    <row r="23" spans="2:30" ht="12.75" x14ac:dyDescent="0.2">
      <c r="C23" s="24" t="s">
        <v>4</v>
      </c>
      <c r="D23" s="34">
        <f>STDEV(K5:K35)</f>
        <v>8409.4242674718716</v>
      </c>
      <c r="E23" s="18">
        <f>STDEV(L5:L35)</f>
        <v>3378.3431879487252</v>
      </c>
      <c r="F23" s="18">
        <f>STDEV(M5:M35)</f>
        <v>3850.3220137016338</v>
      </c>
      <c r="G23" s="18">
        <f>STDEV(N5:N35)</f>
        <v>1081.3556545947952</v>
      </c>
      <c r="H23" s="35">
        <f>STDEV(O5:O35)</f>
        <v>2534.8033227565152</v>
      </c>
      <c r="I23" s="1">
        <v>19</v>
      </c>
      <c r="J23" s="43">
        <v>1</v>
      </c>
      <c r="K23" s="18">
        <v>-7588</v>
      </c>
      <c r="L23" s="18">
        <v>3657.6645600000002</v>
      </c>
      <c r="M23" s="18">
        <v>-2076</v>
      </c>
      <c r="N23" s="18">
        <v>35</v>
      </c>
      <c r="O23" s="35">
        <v>676</v>
      </c>
      <c r="P23" s="4"/>
      <c r="Q23" s="45"/>
      <c r="R23" s="4"/>
      <c r="S23" s="4"/>
      <c r="T23" s="4"/>
      <c r="U23" s="4"/>
      <c r="W23" s="5"/>
      <c r="X23" s="15"/>
      <c r="Y23" s="15"/>
      <c r="Z23" s="15"/>
      <c r="AA23" s="16"/>
    </row>
    <row r="24" spans="2:30" ht="12.75" customHeight="1" x14ac:dyDescent="0.2">
      <c r="C24" s="25" t="s">
        <v>8</v>
      </c>
      <c r="D24" s="53">
        <f>COUNTIF(K$5:K$35,"&gt;=0")/COUNTA(K$5:K$35)</f>
        <v>0.2</v>
      </c>
      <c r="E24" s="46">
        <f t="shared" ref="E24:G24" si="3">COUNTIF(L$5:L$35,"&gt;=0")/COUNTA(L$5:L$35)</f>
        <v>0.96666666666666667</v>
      </c>
      <c r="F24" s="46">
        <f t="shared" si="3"/>
        <v>0.3</v>
      </c>
      <c r="G24" s="46">
        <f t="shared" si="3"/>
        <v>0.8</v>
      </c>
      <c r="H24" s="47">
        <f>COUNTIF(O$5:O$35,"&gt;=0")/COUNTA(O$5:O$35)</f>
        <v>0.76666666666666672</v>
      </c>
      <c r="I24" s="1">
        <v>20</v>
      </c>
      <c r="J24" s="43">
        <v>1</v>
      </c>
      <c r="K24" s="18">
        <v>-8022</v>
      </c>
      <c r="L24" s="18">
        <v>3563.66293</v>
      </c>
      <c r="M24" s="18">
        <v>-2589</v>
      </c>
      <c r="N24" s="18">
        <v>32</v>
      </c>
      <c r="O24" s="35">
        <v>458</v>
      </c>
      <c r="P24" s="4"/>
      <c r="Q24" s="64" t="s">
        <v>16</v>
      </c>
      <c r="R24" s="64"/>
      <c r="S24" s="64"/>
      <c r="T24" s="64"/>
      <c r="U24" s="64"/>
      <c r="V24" s="64"/>
      <c r="W24" s="64"/>
      <c r="X24" s="15"/>
      <c r="Y24" s="15"/>
      <c r="Z24" s="15"/>
      <c r="AA24" s="16"/>
    </row>
    <row r="25" spans="2:30" ht="12.75" customHeight="1" x14ac:dyDescent="0.2">
      <c r="C25" s="26" t="s">
        <v>9</v>
      </c>
      <c r="D25" s="54">
        <f>1-D24</f>
        <v>0.8</v>
      </c>
      <c r="E25" s="48">
        <f>1-E24</f>
        <v>3.3333333333333326E-2</v>
      </c>
      <c r="F25" s="48">
        <f>1-F24</f>
        <v>0.7</v>
      </c>
      <c r="G25" s="48">
        <f>1-G24</f>
        <v>0.19999999999999996</v>
      </c>
      <c r="H25" s="49">
        <f>1-H24</f>
        <v>0.23333333333333328</v>
      </c>
      <c r="I25" s="1">
        <v>21</v>
      </c>
      <c r="J25" s="43">
        <v>1</v>
      </c>
      <c r="K25" s="18">
        <v>-8295</v>
      </c>
      <c r="L25" s="18">
        <v>3380.99935</v>
      </c>
      <c r="M25" s="18">
        <v>-3031</v>
      </c>
      <c r="N25" s="18">
        <v>29</v>
      </c>
      <c r="O25" s="35">
        <v>295</v>
      </c>
      <c r="P25" s="4"/>
      <c r="Q25" s="64"/>
      <c r="R25" s="64"/>
      <c r="S25" s="64"/>
      <c r="T25" s="64"/>
      <c r="U25" s="64"/>
      <c r="V25" s="64"/>
      <c r="W25" s="64"/>
      <c r="X25" s="15"/>
      <c r="Y25" s="15"/>
      <c r="Z25" s="15"/>
      <c r="AA25" s="16"/>
    </row>
    <row r="26" spans="2:30" ht="12.75" x14ac:dyDescent="0.2">
      <c r="C26" s="55" t="s">
        <v>2</v>
      </c>
      <c r="D26" s="56">
        <f>MEDIAN(K5:K35)</f>
        <v>-5648</v>
      </c>
      <c r="E26" s="56">
        <f>MEDIAN(L5:L35)</f>
        <v>4042.7838900000002</v>
      </c>
      <c r="F26" s="56">
        <f>MEDIAN(M5:M35)</f>
        <v>-1385</v>
      </c>
      <c r="G26" s="56">
        <f>MEDIAN(N5:N35)</f>
        <v>44.5</v>
      </c>
      <c r="H26" s="56">
        <f>MEDIAN(O5:O35)</f>
        <v>1172</v>
      </c>
      <c r="I26" s="1">
        <v>22</v>
      </c>
      <c r="J26" s="43">
        <v>1</v>
      </c>
      <c r="K26" s="18">
        <v>-8871</v>
      </c>
      <c r="L26" s="18">
        <v>3246.9997499999999</v>
      </c>
      <c r="M26" s="18">
        <v>-3477</v>
      </c>
      <c r="N26" s="18">
        <v>28</v>
      </c>
      <c r="O26" s="35">
        <v>128</v>
      </c>
      <c r="P26" s="4"/>
      <c r="Q26" s="4"/>
      <c r="R26" s="4"/>
      <c r="S26" s="4"/>
      <c r="T26" s="4"/>
      <c r="U26" s="4"/>
      <c r="V26" s="5"/>
      <c r="W26" s="5"/>
      <c r="X26" s="15"/>
      <c r="Y26" s="15"/>
      <c r="Z26" s="15"/>
      <c r="AA26" s="16"/>
    </row>
    <row r="27" spans="2:30" x14ac:dyDescent="0.2">
      <c r="I27" s="1">
        <v>23</v>
      </c>
      <c r="J27" s="43">
        <v>1</v>
      </c>
      <c r="K27" s="18">
        <v>-9657</v>
      </c>
      <c r="L27" s="18">
        <v>3134.9991500000001</v>
      </c>
      <c r="M27" s="18">
        <v>-3626</v>
      </c>
      <c r="N27" s="18">
        <v>11</v>
      </c>
      <c r="O27" s="35">
        <v>26</v>
      </c>
      <c r="P27" s="4"/>
      <c r="Q27" s="4"/>
      <c r="R27" s="4"/>
      <c r="S27" s="4"/>
      <c r="T27" s="4"/>
      <c r="U27" s="4"/>
      <c r="V27" s="5"/>
      <c r="W27" s="5"/>
      <c r="X27" s="15"/>
      <c r="Y27" s="15"/>
      <c r="Z27" s="15"/>
      <c r="AA27" s="16"/>
    </row>
    <row r="28" spans="2:30" x14ac:dyDescent="0.2">
      <c r="C28" s="9"/>
      <c r="D28" s="9"/>
      <c r="E28" s="9"/>
      <c r="F28" s="9"/>
      <c r="G28" s="9"/>
      <c r="H28" s="9"/>
      <c r="I28" s="1">
        <v>24</v>
      </c>
      <c r="J28" s="43">
        <v>1</v>
      </c>
      <c r="K28" s="18">
        <v>-10659</v>
      </c>
      <c r="L28" s="18">
        <v>2972.9544999999998</v>
      </c>
      <c r="M28" s="18">
        <v>-3891</v>
      </c>
      <c r="N28" s="18">
        <v>6</v>
      </c>
      <c r="O28" s="35">
        <v>-83</v>
      </c>
      <c r="P28" s="4"/>
      <c r="X28" s="15"/>
      <c r="Y28" s="15"/>
      <c r="Z28" s="15"/>
      <c r="AA28" s="16"/>
    </row>
    <row r="29" spans="2:30" x14ac:dyDescent="0.2">
      <c r="B29" s="41"/>
      <c r="C29" s="41"/>
      <c r="I29" s="1">
        <v>25</v>
      </c>
      <c r="J29" s="43">
        <v>1</v>
      </c>
      <c r="K29" s="18">
        <v>-12021</v>
      </c>
      <c r="L29" s="18">
        <v>2847.0004800000002</v>
      </c>
      <c r="M29" s="18">
        <v>-4334</v>
      </c>
      <c r="N29" s="18">
        <v>-27</v>
      </c>
      <c r="O29" s="35">
        <v>-293</v>
      </c>
      <c r="P29" s="4"/>
      <c r="Q29" s="4"/>
      <c r="R29" s="4"/>
      <c r="S29" s="4"/>
      <c r="T29" s="4"/>
      <c r="U29" s="4"/>
      <c r="V29" s="5"/>
      <c r="W29" s="5"/>
      <c r="X29" s="15"/>
      <c r="Y29" s="15"/>
      <c r="Z29" s="15"/>
      <c r="AA29" s="16"/>
    </row>
    <row r="30" spans="2:30" x14ac:dyDescent="0.2">
      <c r="B30" s="41"/>
      <c r="C30" s="41"/>
      <c r="I30" s="1">
        <v>26</v>
      </c>
      <c r="J30" s="43">
        <v>1</v>
      </c>
      <c r="K30" s="18">
        <v>-12629</v>
      </c>
      <c r="L30" s="18">
        <v>2702.25927</v>
      </c>
      <c r="M30" s="18">
        <v>-4880</v>
      </c>
      <c r="N30" s="18">
        <v>-63</v>
      </c>
      <c r="O30" s="35">
        <v>-416</v>
      </c>
      <c r="P30" s="4"/>
      <c r="Q30" s="4"/>
      <c r="R30" s="4"/>
      <c r="S30" s="4"/>
      <c r="T30" s="4"/>
      <c r="U30" s="4"/>
      <c r="V30" s="5"/>
      <c r="W30" s="5"/>
      <c r="X30" s="15"/>
      <c r="Y30" s="15"/>
      <c r="Z30" s="15"/>
      <c r="AA30" s="16"/>
    </row>
    <row r="31" spans="2:30" x14ac:dyDescent="0.2">
      <c r="B31" s="41"/>
      <c r="C31" s="41"/>
      <c r="I31" s="1">
        <v>27</v>
      </c>
      <c r="J31" s="43">
        <v>1</v>
      </c>
      <c r="K31" s="18">
        <v>-14455</v>
      </c>
      <c r="L31" s="18">
        <v>2349.0875799999999</v>
      </c>
      <c r="M31" s="18">
        <v>-6123</v>
      </c>
      <c r="N31" s="18">
        <v>-247</v>
      </c>
      <c r="O31" s="35">
        <v>-766</v>
      </c>
      <c r="P31" s="4"/>
      <c r="Q31" s="4"/>
      <c r="R31" s="4"/>
      <c r="S31" s="4"/>
      <c r="T31" s="4"/>
      <c r="U31" s="4"/>
      <c r="V31" s="5"/>
      <c r="W31" s="5"/>
      <c r="X31" s="15"/>
      <c r="Y31" s="15"/>
      <c r="Z31" s="15"/>
      <c r="AA31" s="16"/>
    </row>
    <row r="32" spans="2:30" x14ac:dyDescent="0.2">
      <c r="B32" s="41"/>
      <c r="C32" s="41"/>
      <c r="I32" s="1">
        <v>28</v>
      </c>
      <c r="J32" s="43">
        <v>1</v>
      </c>
      <c r="K32" s="18">
        <v>-16406</v>
      </c>
      <c r="L32" s="18">
        <v>2169.3085999999998</v>
      </c>
      <c r="M32" s="18">
        <v>-6635</v>
      </c>
      <c r="N32" s="18">
        <v>-550</v>
      </c>
      <c r="O32" s="35">
        <v>-950</v>
      </c>
      <c r="P32" s="4"/>
      <c r="Q32" s="4"/>
      <c r="R32" s="4"/>
      <c r="S32" s="4"/>
      <c r="T32" s="4"/>
      <c r="U32" s="4"/>
      <c r="V32" s="5"/>
      <c r="W32" s="5"/>
      <c r="X32" s="15"/>
      <c r="Y32" s="15"/>
      <c r="Z32" s="15"/>
      <c r="AA32" s="16"/>
    </row>
    <row r="33" spans="2:30" x14ac:dyDescent="0.2">
      <c r="B33" s="41"/>
      <c r="C33" s="41"/>
      <c r="I33" s="1">
        <v>29</v>
      </c>
      <c r="J33" s="43">
        <v>1</v>
      </c>
      <c r="K33" s="18">
        <v>-18432</v>
      </c>
      <c r="L33" s="18">
        <v>2001.9997000000001</v>
      </c>
      <c r="M33" s="18">
        <v>-7119</v>
      </c>
      <c r="N33" s="18">
        <v>-1675</v>
      </c>
      <c r="O33" s="35">
        <v>-1208</v>
      </c>
      <c r="P33" s="4"/>
      <c r="Q33" s="4"/>
      <c r="R33" s="4"/>
      <c r="S33" s="4"/>
      <c r="T33" s="4"/>
      <c r="U33" s="4"/>
      <c r="V33" s="5"/>
      <c r="W33" s="5"/>
      <c r="X33" s="15"/>
      <c r="Y33" s="15"/>
      <c r="Z33" s="15"/>
      <c r="AA33" s="16"/>
    </row>
    <row r="34" spans="2:30" ht="12.75" x14ac:dyDescent="0.2">
      <c r="B34" s="41"/>
      <c r="C34" s="41"/>
      <c r="I34" s="1">
        <v>30</v>
      </c>
      <c r="J34" s="43">
        <v>1</v>
      </c>
      <c r="K34" s="18">
        <v>-29609</v>
      </c>
      <c r="L34" s="18">
        <v>-8253.9994700000007</v>
      </c>
      <c r="M34" s="18">
        <v>-10919</v>
      </c>
      <c r="N34" s="18">
        <v>-5672</v>
      </c>
      <c r="O34" s="35">
        <v>-4096</v>
      </c>
      <c r="P34" s="4"/>
      <c r="Q34" s="4"/>
      <c r="R34" s="4"/>
      <c r="S34" s="4"/>
      <c r="T34" s="4"/>
      <c r="U34" s="4"/>
      <c r="V34" s="5"/>
      <c r="W34" s="5"/>
      <c r="X34" s="15"/>
      <c r="Y34" s="15"/>
      <c r="Z34" s="15"/>
      <c r="AA34" s="16"/>
      <c r="AC34"/>
      <c r="AD34" s="2"/>
    </row>
    <row r="35" spans="2:30" ht="12.75" x14ac:dyDescent="0.2">
      <c r="B35" s="41"/>
      <c r="C35" s="41"/>
      <c r="I35" s="1">
        <v>31</v>
      </c>
      <c r="J35" s="44"/>
      <c r="K35" s="23"/>
      <c r="L35" s="23"/>
      <c r="M35" s="23"/>
      <c r="N35" s="23"/>
      <c r="O35" s="37"/>
      <c r="P35" s="4"/>
      <c r="Q35" s="4"/>
      <c r="R35" s="4"/>
      <c r="S35" s="4"/>
      <c r="T35" s="4"/>
      <c r="U35" s="4"/>
      <c r="V35" s="5"/>
      <c r="W35" s="5"/>
      <c r="X35" s="15"/>
      <c r="Y35" s="15"/>
      <c r="Z35" s="15"/>
      <c r="AA35" s="16"/>
      <c r="AC35"/>
      <c r="AD35" s="2"/>
    </row>
    <row r="36" spans="2:30" ht="12.75" x14ac:dyDescent="0.2">
      <c r="B36" s="41"/>
      <c r="C36" s="41"/>
      <c r="I36" s="7"/>
      <c r="P36" s="7"/>
      <c r="Q36" s="7"/>
      <c r="R36" s="7"/>
      <c r="S36" s="7"/>
      <c r="T36" s="7"/>
      <c r="U36" s="7"/>
      <c r="V36" s="5"/>
      <c r="W36" s="5"/>
      <c r="X36" s="15"/>
      <c r="Y36" s="15"/>
      <c r="Z36" s="15"/>
      <c r="AA36" s="16"/>
      <c r="AC36"/>
      <c r="AD36" s="2"/>
    </row>
    <row r="37" spans="2:30" ht="12.75" x14ac:dyDescent="0.2">
      <c r="B37" s="41"/>
      <c r="C37" s="41"/>
      <c r="I37" s="7"/>
      <c r="P37" s="7"/>
      <c r="Q37" s="7"/>
      <c r="R37" s="7"/>
      <c r="S37" s="7"/>
      <c r="T37" s="7"/>
      <c r="U37" s="7"/>
      <c r="V37" s="5"/>
      <c r="W37" s="5"/>
      <c r="X37" s="15"/>
      <c r="Y37" s="15"/>
      <c r="Z37" s="15"/>
      <c r="AA37" s="16"/>
      <c r="AC37"/>
      <c r="AD37" s="2"/>
    </row>
    <row r="38" spans="2:30" ht="12.75" x14ac:dyDescent="0.2">
      <c r="B38" s="41"/>
      <c r="C38" s="41"/>
      <c r="I38" s="5"/>
      <c r="P38" s="5"/>
      <c r="Q38" s="5"/>
      <c r="R38" s="5"/>
      <c r="S38" s="5"/>
      <c r="T38" s="5"/>
      <c r="U38" s="5"/>
      <c r="V38" s="5"/>
      <c r="W38" s="5"/>
      <c r="X38" s="15"/>
      <c r="Y38" s="15"/>
      <c r="Z38" s="15"/>
      <c r="AA38" s="16"/>
      <c r="AC38"/>
      <c r="AD38" s="2"/>
    </row>
    <row r="39" spans="2:30" ht="12.75" x14ac:dyDescent="0.2">
      <c r="B39" s="41"/>
      <c r="C39" s="41"/>
      <c r="I39" s="10"/>
      <c r="P39" s="10"/>
      <c r="Q39" s="10"/>
      <c r="R39" s="10"/>
      <c r="S39" s="10"/>
      <c r="T39" s="10"/>
      <c r="U39" s="10"/>
      <c r="V39" s="5"/>
      <c r="W39" s="5"/>
      <c r="X39" s="15"/>
      <c r="Y39" s="15"/>
      <c r="Z39" s="15"/>
      <c r="AA39" s="16"/>
      <c r="AC39"/>
      <c r="AD39" s="2"/>
    </row>
    <row r="40" spans="2:30" ht="12.75" x14ac:dyDescent="0.2">
      <c r="B40" s="41"/>
      <c r="C40" s="41"/>
      <c r="I40" s="11"/>
      <c r="P40" s="11"/>
      <c r="Q40" s="11"/>
      <c r="R40" s="11"/>
      <c r="S40" s="11"/>
      <c r="T40" s="11"/>
      <c r="U40" s="11"/>
      <c r="V40" s="5"/>
      <c r="W40" s="5"/>
      <c r="X40" s="15"/>
      <c r="Y40" s="15"/>
      <c r="Z40" s="15"/>
      <c r="AA40" s="16"/>
      <c r="AC40"/>
      <c r="AD40" s="2"/>
    </row>
    <row r="41" spans="2:30" ht="12.75" x14ac:dyDescent="0.2">
      <c r="B41" s="41"/>
      <c r="C41" s="41"/>
      <c r="I41" s="11"/>
      <c r="P41" s="11"/>
      <c r="Q41" s="11"/>
      <c r="R41" s="11"/>
      <c r="S41" s="11"/>
      <c r="T41" s="11"/>
      <c r="U41" s="11"/>
      <c r="V41" s="5"/>
      <c r="W41" s="5"/>
      <c r="X41" s="15"/>
      <c r="Y41" s="15"/>
      <c r="Z41" s="15"/>
      <c r="AA41" s="16"/>
      <c r="AC41"/>
      <c r="AD41" s="2"/>
    </row>
    <row r="42" spans="2:30" ht="12.75" x14ac:dyDescent="0.2">
      <c r="B42" s="41"/>
      <c r="C42" s="41"/>
      <c r="I42" s="11"/>
      <c r="P42" s="11"/>
      <c r="Q42" s="11"/>
      <c r="R42" s="11"/>
      <c r="S42" s="11"/>
      <c r="T42" s="11"/>
      <c r="U42" s="11"/>
      <c r="V42" s="5"/>
      <c r="W42" s="5"/>
      <c r="X42" s="15"/>
      <c r="Y42" s="15"/>
      <c r="Z42" s="15"/>
      <c r="AA42" s="16"/>
      <c r="AC42"/>
      <c r="AD42" s="2"/>
    </row>
    <row r="43" spans="2:30" ht="12.75" x14ac:dyDescent="0.2">
      <c r="B43" s="41"/>
      <c r="C43" s="41"/>
      <c r="I43" s="11"/>
      <c r="P43" s="11"/>
      <c r="Q43" s="11"/>
      <c r="R43" s="11"/>
      <c r="S43" s="11"/>
      <c r="T43" s="11"/>
      <c r="U43" s="11"/>
      <c r="V43" s="5"/>
      <c r="W43" s="5"/>
      <c r="X43" s="15"/>
      <c r="Y43" s="15"/>
      <c r="Z43" s="15"/>
      <c r="AA43" s="16"/>
      <c r="AC43"/>
      <c r="AD43" s="2"/>
    </row>
    <row r="44" spans="2:30" ht="12.75" x14ac:dyDescent="0.2">
      <c r="I44" s="11"/>
      <c r="P44" s="11"/>
      <c r="Q44" s="11"/>
      <c r="R44" s="11"/>
      <c r="S44" s="11"/>
      <c r="T44" s="11"/>
      <c r="U44" s="11"/>
      <c r="V44" s="5"/>
      <c r="W44" s="5"/>
      <c r="X44" s="15"/>
      <c r="Y44" s="15"/>
      <c r="Z44" s="15"/>
      <c r="AA44" s="16"/>
      <c r="AC44"/>
      <c r="AD44" s="2"/>
    </row>
    <row r="45" spans="2:30" ht="12.75" x14ac:dyDescent="0.2">
      <c r="I45" s="11"/>
      <c r="P45" s="11"/>
      <c r="Q45" s="11"/>
      <c r="R45" s="11"/>
      <c r="S45" s="11"/>
      <c r="T45" s="11"/>
      <c r="U45" s="11"/>
      <c r="V45" s="5"/>
      <c r="W45" s="5"/>
      <c r="X45" s="15"/>
      <c r="Y45" s="15"/>
      <c r="Z45" s="15"/>
      <c r="AA45" s="16"/>
      <c r="AC45"/>
      <c r="AD45" s="2"/>
    </row>
    <row r="46" spans="2:30" ht="12.75" x14ac:dyDescent="0.2">
      <c r="I46" s="11"/>
      <c r="P46" s="11"/>
      <c r="Q46" s="11"/>
      <c r="R46" s="11"/>
      <c r="S46" s="11"/>
      <c r="T46" s="11"/>
      <c r="U46" s="11"/>
      <c r="V46" s="5"/>
      <c r="W46" s="5"/>
      <c r="X46" s="15"/>
      <c r="Y46" s="15"/>
      <c r="Z46" s="15"/>
      <c r="AA46" s="16"/>
      <c r="AC46"/>
      <c r="AD46" s="2"/>
    </row>
    <row r="47" spans="2:30" ht="12.75" x14ac:dyDescent="0.2">
      <c r="I47" s="11"/>
      <c r="P47" s="11"/>
      <c r="Q47" s="11"/>
      <c r="R47" s="11"/>
      <c r="S47" s="11"/>
      <c r="T47" s="11"/>
      <c r="U47" s="11"/>
      <c r="V47" s="5"/>
      <c r="W47" s="5"/>
      <c r="X47" s="15"/>
      <c r="Y47" s="15"/>
      <c r="Z47" s="15"/>
      <c r="AA47" s="16"/>
      <c r="AC47"/>
      <c r="AD47" s="2"/>
    </row>
    <row r="48" spans="2:30" ht="12.75" x14ac:dyDescent="0.2">
      <c r="I48" s="11"/>
      <c r="P48" s="11"/>
      <c r="Q48" s="11"/>
      <c r="R48" s="11"/>
      <c r="S48" s="11"/>
      <c r="T48" s="11"/>
      <c r="U48" s="11"/>
      <c r="V48" s="5"/>
      <c r="W48" s="5"/>
      <c r="X48" s="15"/>
      <c r="Y48" s="15"/>
      <c r="Z48" s="15"/>
      <c r="AA48" s="16"/>
      <c r="AC48"/>
      <c r="AD48" s="2"/>
    </row>
    <row r="49" spans="9:30" ht="12.75" x14ac:dyDescent="0.2">
      <c r="I49" s="11"/>
      <c r="P49" s="11"/>
      <c r="Q49" s="11"/>
      <c r="R49" s="11"/>
      <c r="S49" s="11"/>
      <c r="T49" s="11"/>
      <c r="U49" s="11"/>
      <c r="V49" s="5"/>
      <c r="W49" s="5"/>
      <c r="X49" s="15"/>
      <c r="Y49" s="15"/>
      <c r="Z49" s="15"/>
      <c r="AA49" s="16"/>
      <c r="AC49"/>
      <c r="AD49" s="2"/>
    </row>
    <row r="50" spans="9:30" ht="12.75" x14ac:dyDescent="0.2">
      <c r="I50" s="11"/>
      <c r="P50" s="11"/>
      <c r="Q50" s="11"/>
      <c r="R50" s="11"/>
      <c r="S50" s="11"/>
      <c r="T50" s="11"/>
      <c r="U50" s="11"/>
      <c r="V50" s="5"/>
      <c r="W50" s="5"/>
      <c r="X50" s="15"/>
      <c r="Y50" s="15"/>
      <c r="Z50" s="15"/>
      <c r="AA50" s="16"/>
      <c r="AC50"/>
      <c r="AD50" s="2"/>
    </row>
    <row r="51" spans="9:30" ht="12.75" x14ac:dyDescent="0.2">
      <c r="I51" s="11"/>
      <c r="P51" s="11"/>
      <c r="Q51" s="11"/>
      <c r="R51" s="11"/>
      <c r="S51" s="11"/>
      <c r="T51" s="11"/>
      <c r="U51" s="11"/>
      <c r="V51" s="5"/>
      <c r="W51" s="5"/>
      <c r="X51" s="15"/>
      <c r="Y51" s="15"/>
      <c r="Z51" s="15"/>
      <c r="AA51" s="16"/>
      <c r="AC51"/>
      <c r="AD51" s="2"/>
    </row>
    <row r="52" spans="9:30" ht="12.75" x14ac:dyDescent="0.2">
      <c r="I52" s="12"/>
      <c r="P52" s="12"/>
      <c r="Q52" s="11"/>
      <c r="R52" s="11"/>
      <c r="S52" s="11"/>
      <c r="T52" s="11"/>
      <c r="U52" s="11"/>
      <c r="V52" s="5"/>
      <c r="W52" s="5"/>
      <c r="X52" s="15"/>
      <c r="Y52" s="15"/>
      <c r="Z52" s="15"/>
      <c r="AA52" s="16"/>
      <c r="AC52"/>
      <c r="AD52" s="2"/>
    </row>
    <row r="53" spans="9:30" ht="12.75" x14ac:dyDescent="0.2">
      <c r="I53" s="12"/>
      <c r="P53" s="12"/>
      <c r="Q53" s="11"/>
      <c r="R53" s="11"/>
      <c r="S53" s="11"/>
      <c r="T53" s="11"/>
      <c r="U53" s="11"/>
      <c r="V53" s="5"/>
      <c r="W53" s="5"/>
      <c r="X53" s="15"/>
      <c r="Y53" s="15"/>
      <c r="Z53" s="15"/>
      <c r="AA53" s="16"/>
      <c r="AC53"/>
      <c r="AD53" s="2"/>
    </row>
    <row r="54" spans="9:30" ht="12.75" x14ac:dyDescent="0.2">
      <c r="I54" s="12"/>
      <c r="P54" s="12"/>
      <c r="Q54" s="12"/>
      <c r="R54" s="12"/>
      <c r="S54" s="12"/>
      <c r="T54" s="12"/>
      <c r="U54" s="12"/>
      <c r="V54" s="5"/>
      <c r="W54" s="5"/>
      <c r="X54" s="15"/>
      <c r="Y54" s="15"/>
      <c r="Z54" s="15"/>
      <c r="AA54" s="16"/>
      <c r="AC54"/>
      <c r="AD54" s="2"/>
    </row>
    <row r="55" spans="9:30" ht="12.75" x14ac:dyDescent="0.2">
      <c r="I55" s="12"/>
      <c r="P55" s="12"/>
      <c r="Q55" s="12"/>
      <c r="R55" s="12"/>
      <c r="S55" s="12"/>
      <c r="T55" s="12"/>
      <c r="U55" s="12"/>
      <c r="V55" s="5"/>
      <c r="W55" s="5"/>
      <c r="X55" s="15"/>
      <c r="Y55" s="15"/>
      <c r="Z55" s="15"/>
      <c r="AA55" s="16"/>
      <c r="AC55"/>
      <c r="AD55" s="2"/>
    </row>
    <row r="56" spans="9:30" ht="12.75" x14ac:dyDescent="0.2">
      <c r="I56" s="11"/>
      <c r="P56" s="11"/>
      <c r="Q56" s="11"/>
      <c r="R56" s="11"/>
      <c r="S56" s="11"/>
      <c r="T56" s="11"/>
      <c r="U56" s="11"/>
      <c r="V56" s="5"/>
      <c r="W56" s="5"/>
      <c r="X56" s="15"/>
      <c r="Y56" s="15"/>
      <c r="Z56" s="15"/>
      <c r="AA56" s="16"/>
      <c r="AC56"/>
      <c r="AD56" s="2"/>
    </row>
    <row r="57" spans="9:30" ht="12.75" x14ac:dyDescent="0.2">
      <c r="I57" s="11"/>
      <c r="P57" s="11"/>
      <c r="Q57" s="11"/>
      <c r="R57" s="11"/>
      <c r="S57" s="11"/>
      <c r="T57" s="11"/>
      <c r="U57" s="11"/>
      <c r="V57" s="5"/>
      <c r="W57" s="5"/>
      <c r="X57" s="15"/>
      <c r="Y57" s="15"/>
      <c r="Z57" s="15"/>
      <c r="AA57" s="16"/>
      <c r="AC57"/>
      <c r="AD57" s="2"/>
    </row>
    <row r="58" spans="9:30" ht="12.75" x14ac:dyDescent="0.2">
      <c r="I58" s="11"/>
      <c r="P58" s="11"/>
      <c r="Q58" s="11"/>
      <c r="R58" s="11"/>
      <c r="S58" s="11"/>
      <c r="T58" s="11"/>
      <c r="U58" s="11"/>
      <c r="V58" s="5"/>
      <c r="W58" s="5"/>
      <c r="X58" s="15"/>
      <c r="Y58" s="15"/>
      <c r="Z58" s="15"/>
      <c r="AA58" s="16"/>
      <c r="AC58"/>
      <c r="AD58" s="2"/>
    </row>
    <row r="59" spans="9:30" ht="12.75" x14ac:dyDescent="0.2">
      <c r="I59" s="13"/>
      <c r="P59" s="13"/>
      <c r="Q59" s="13"/>
      <c r="R59" s="13"/>
      <c r="S59" s="13"/>
      <c r="T59" s="13"/>
      <c r="U59" s="13"/>
      <c r="V59" s="5"/>
      <c r="W59" s="5"/>
      <c r="X59" s="15"/>
      <c r="Y59" s="15"/>
      <c r="Z59" s="15"/>
      <c r="AA59" s="16"/>
      <c r="AC59"/>
      <c r="AD59" s="2"/>
    </row>
    <row r="60" spans="9:30" ht="12.75" x14ac:dyDescent="0.2">
      <c r="V60" s="5"/>
      <c r="W60" s="5"/>
      <c r="X60" s="15"/>
      <c r="Y60" s="15"/>
      <c r="Z60" s="15"/>
      <c r="AA60" s="16"/>
      <c r="AC60"/>
      <c r="AD60" s="2"/>
    </row>
    <row r="61" spans="9:30" ht="12.75" x14ac:dyDescent="0.2">
      <c r="V61" s="5"/>
      <c r="W61" s="5"/>
      <c r="X61" s="15"/>
      <c r="Y61" s="15"/>
      <c r="Z61" s="15"/>
      <c r="AA61" s="16"/>
      <c r="AC61"/>
      <c r="AD61" s="2"/>
    </row>
    <row r="62" spans="9:30" ht="12.75" x14ac:dyDescent="0.2">
      <c r="V62" s="5"/>
      <c r="W62" s="5"/>
      <c r="X62" s="15"/>
      <c r="Y62" s="15"/>
      <c r="Z62" s="15"/>
      <c r="AA62" s="16"/>
      <c r="AC62"/>
      <c r="AD62" s="2"/>
    </row>
    <row r="63" spans="9:30" ht="12.75" x14ac:dyDescent="0.2">
      <c r="V63" s="5"/>
      <c r="W63" s="5"/>
      <c r="X63" s="15"/>
      <c r="Y63" s="15"/>
      <c r="Z63" s="15"/>
      <c r="AA63" s="16"/>
      <c r="AC63"/>
      <c r="AD63" s="2"/>
    </row>
    <row r="64" spans="9:30" ht="12.75" x14ac:dyDescent="0.2">
      <c r="V64" s="5"/>
      <c r="W64" s="5"/>
      <c r="X64" s="15"/>
      <c r="Y64" s="15"/>
      <c r="Z64" s="15"/>
      <c r="AA64" s="16"/>
      <c r="AC64"/>
      <c r="AD64" s="2"/>
    </row>
    <row r="65" spans="22:30" ht="12.75" x14ac:dyDescent="0.2">
      <c r="V65" s="5"/>
      <c r="W65" s="5"/>
      <c r="X65" s="15"/>
      <c r="Y65" s="15"/>
      <c r="Z65" s="15"/>
      <c r="AA65" s="16"/>
      <c r="AC65"/>
      <c r="AD65" s="2"/>
    </row>
    <row r="66" spans="22:30" ht="12.75" x14ac:dyDescent="0.2">
      <c r="V66" s="5"/>
      <c r="W66" s="5"/>
      <c r="X66" s="15"/>
      <c r="Y66" s="15"/>
      <c r="Z66" s="15"/>
      <c r="AA66" s="16"/>
      <c r="AC66"/>
      <c r="AD66" s="2"/>
    </row>
    <row r="67" spans="22:30" ht="12.75" x14ac:dyDescent="0.2">
      <c r="V67" s="5"/>
      <c r="W67" s="5"/>
      <c r="X67" s="15"/>
      <c r="Y67" s="15"/>
      <c r="Z67" s="15"/>
      <c r="AA67" s="16"/>
      <c r="AC67"/>
      <c r="AD67" s="2"/>
    </row>
    <row r="68" spans="22:30" ht="12.75" x14ac:dyDescent="0.2">
      <c r="V68" s="5"/>
      <c r="W68" s="5"/>
      <c r="X68" s="15"/>
      <c r="Y68" s="15"/>
      <c r="Z68" s="15"/>
      <c r="AA68" s="16"/>
      <c r="AC68"/>
      <c r="AD68" s="2"/>
    </row>
    <row r="69" spans="22:30" ht="12.75" x14ac:dyDescent="0.2">
      <c r="V69" s="5"/>
      <c r="W69" s="5"/>
      <c r="X69" s="15"/>
      <c r="Y69" s="15"/>
      <c r="Z69" s="15"/>
      <c r="AA69" s="16"/>
      <c r="AC69"/>
      <c r="AD69" s="2"/>
    </row>
    <row r="70" spans="22:30" ht="12.75" x14ac:dyDescent="0.2">
      <c r="V70" s="5"/>
      <c r="W70" s="5"/>
      <c r="X70" s="15"/>
      <c r="Y70" s="15"/>
      <c r="Z70" s="15"/>
      <c r="AA70" s="16"/>
      <c r="AC70"/>
      <c r="AD70" s="2"/>
    </row>
    <row r="71" spans="22:30" ht="12.75" x14ac:dyDescent="0.2">
      <c r="V71" s="5"/>
      <c r="W71" s="5"/>
      <c r="X71" s="15"/>
      <c r="Y71" s="15"/>
      <c r="Z71" s="15"/>
      <c r="AA71" s="16"/>
      <c r="AC71"/>
      <c r="AD71" s="2"/>
    </row>
    <row r="72" spans="22:30" ht="12.75" x14ac:dyDescent="0.2">
      <c r="V72" s="5"/>
      <c r="W72" s="5"/>
      <c r="X72" s="15"/>
      <c r="Y72" s="15"/>
      <c r="Z72" s="15"/>
      <c r="AA72" s="16"/>
      <c r="AC72"/>
      <c r="AD72" s="2"/>
    </row>
    <row r="73" spans="22:30" ht="12.75" x14ac:dyDescent="0.2">
      <c r="V73" s="5"/>
      <c r="W73" s="5"/>
      <c r="X73" s="15"/>
      <c r="Y73" s="15"/>
      <c r="Z73" s="15"/>
      <c r="AA73" s="16"/>
      <c r="AC73"/>
      <c r="AD73" s="2"/>
    </row>
    <row r="74" spans="22:30" ht="12.75" x14ac:dyDescent="0.2">
      <c r="V74" s="5"/>
      <c r="W74" s="5"/>
      <c r="X74" s="15"/>
      <c r="Y74" s="15"/>
      <c r="Z74" s="15"/>
      <c r="AA74" s="16"/>
      <c r="AC74"/>
      <c r="AD74" s="2"/>
    </row>
    <row r="75" spans="22:30" ht="12.75" x14ac:dyDescent="0.2">
      <c r="V75" s="5"/>
      <c r="W75" s="5"/>
      <c r="X75" s="15"/>
      <c r="Y75" s="15"/>
      <c r="Z75" s="15"/>
      <c r="AA75" s="16"/>
      <c r="AC75"/>
      <c r="AD75" s="2"/>
    </row>
    <row r="76" spans="22:30" ht="12.75" x14ac:dyDescent="0.2">
      <c r="V76" s="5"/>
      <c r="W76" s="5"/>
      <c r="X76" s="15"/>
      <c r="Y76" s="15"/>
      <c r="Z76" s="15"/>
      <c r="AA76" s="16"/>
      <c r="AC76"/>
      <c r="AD76" s="2"/>
    </row>
    <row r="77" spans="22:30" ht="12.75" x14ac:dyDescent="0.2">
      <c r="V77" s="5"/>
      <c r="W77" s="5"/>
      <c r="X77" s="15"/>
      <c r="Y77" s="15"/>
      <c r="Z77" s="15"/>
      <c r="AA77" s="16"/>
      <c r="AC77"/>
      <c r="AD77" s="2"/>
    </row>
    <row r="78" spans="22:30" ht="12.75" x14ac:dyDescent="0.2">
      <c r="V78" s="5"/>
      <c r="W78" s="5"/>
      <c r="X78" s="15"/>
      <c r="Y78" s="15"/>
      <c r="Z78" s="15"/>
      <c r="AA78" s="16"/>
      <c r="AC78"/>
      <c r="AD78" s="2"/>
    </row>
    <row r="79" spans="22:30" ht="12.75" x14ac:dyDescent="0.2">
      <c r="V79" s="5"/>
      <c r="W79" s="5"/>
      <c r="X79" s="15"/>
      <c r="Y79" s="15"/>
      <c r="Z79" s="15"/>
      <c r="AA79" s="16"/>
      <c r="AC79"/>
      <c r="AD79" s="2"/>
    </row>
    <row r="80" spans="22:30" ht="12.75" x14ac:dyDescent="0.2">
      <c r="V80" s="5"/>
      <c r="W80" s="5"/>
      <c r="X80" s="15"/>
      <c r="Y80" s="15"/>
      <c r="Z80" s="15"/>
      <c r="AA80" s="16"/>
      <c r="AC80"/>
      <c r="AD80" s="2"/>
    </row>
    <row r="81" spans="9:30" ht="12.75" x14ac:dyDescent="0.2">
      <c r="V81" s="5"/>
      <c r="W81" s="5"/>
      <c r="X81" s="15"/>
      <c r="Y81" s="15"/>
      <c r="Z81" s="15"/>
      <c r="AA81" s="16"/>
      <c r="AC81"/>
      <c r="AD81" s="2"/>
    </row>
    <row r="82" spans="9:30" ht="12.75" x14ac:dyDescent="0.2">
      <c r="V82" s="5"/>
      <c r="W82" s="5"/>
      <c r="X82" s="15"/>
      <c r="Y82" s="15"/>
      <c r="Z82" s="15"/>
      <c r="AA82" s="16"/>
      <c r="AC82"/>
      <c r="AD82" s="2"/>
    </row>
    <row r="83" spans="9:30" ht="12.75" x14ac:dyDescent="0.2">
      <c r="V83" s="5"/>
      <c r="W83" s="5"/>
      <c r="X83" s="15"/>
      <c r="Y83" s="15"/>
      <c r="Z83" s="15"/>
      <c r="AA83" s="16"/>
      <c r="AC83"/>
      <c r="AD83" s="2"/>
    </row>
    <row r="84" spans="9:30" ht="12.75" x14ac:dyDescent="0.2">
      <c r="V84" s="5"/>
      <c r="W84" s="5"/>
      <c r="X84" s="15"/>
      <c r="Y84" s="15"/>
      <c r="Z84" s="15"/>
      <c r="AA84" s="16"/>
      <c r="AC84"/>
      <c r="AD84" s="2"/>
    </row>
    <row r="85" spans="9:30" ht="12.75" x14ac:dyDescent="0.2">
      <c r="V85" s="5"/>
      <c r="W85" s="5"/>
      <c r="X85" s="15"/>
      <c r="Y85" s="15"/>
      <c r="Z85" s="15"/>
      <c r="AA85" s="16"/>
      <c r="AC85"/>
      <c r="AD85" s="2"/>
    </row>
    <row r="86" spans="9:30" ht="12.75" x14ac:dyDescent="0.2">
      <c r="V86" s="5"/>
      <c r="W86" s="5"/>
      <c r="X86" s="15"/>
      <c r="Y86" s="15"/>
      <c r="Z86" s="15"/>
      <c r="AA86" s="16"/>
      <c r="AC86"/>
      <c r="AD86" s="2"/>
    </row>
    <row r="87" spans="9:30" ht="12.75" x14ac:dyDescent="0.2">
      <c r="V87" s="5"/>
      <c r="W87" s="5"/>
      <c r="X87" s="15"/>
      <c r="Y87" s="15"/>
      <c r="Z87" s="15"/>
      <c r="AA87" s="16"/>
      <c r="AC87"/>
      <c r="AD87" s="2"/>
    </row>
    <row r="88" spans="9:30" ht="12.75" x14ac:dyDescent="0.2">
      <c r="V88" s="5"/>
      <c r="W88" s="5"/>
      <c r="X88" s="15"/>
      <c r="Y88" s="15"/>
      <c r="Z88" s="15"/>
      <c r="AA88" s="16"/>
      <c r="AC88"/>
      <c r="AD88" s="2"/>
    </row>
    <row r="89" spans="9:30" ht="12.75" x14ac:dyDescent="0.2">
      <c r="V89" s="5"/>
      <c r="W89" s="5"/>
      <c r="X89" s="15"/>
      <c r="Y89" s="15"/>
      <c r="Z89" s="15"/>
      <c r="AA89" s="16"/>
      <c r="AC89"/>
      <c r="AD89" s="2"/>
    </row>
    <row r="90" spans="9:30" ht="12.75" x14ac:dyDescent="0.2">
      <c r="V90" s="5"/>
      <c r="W90" s="5"/>
      <c r="X90" s="15"/>
      <c r="Y90" s="15"/>
      <c r="Z90" s="15"/>
      <c r="AA90" s="16"/>
      <c r="AC90"/>
      <c r="AD90" s="2"/>
    </row>
    <row r="91" spans="9:30" ht="12.75" x14ac:dyDescent="0.2">
      <c r="V91" s="5"/>
      <c r="W91" s="5"/>
      <c r="X91" s="15"/>
      <c r="Y91" s="15"/>
      <c r="Z91" s="15"/>
      <c r="AA91" s="16"/>
      <c r="AC91"/>
      <c r="AD91" s="2"/>
    </row>
    <row r="92" spans="9:30" ht="12.75" x14ac:dyDescent="0.2">
      <c r="V92" s="5"/>
      <c r="W92" s="5"/>
      <c r="X92" s="15"/>
      <c r="Y92" s="15"/>
      <c r="Z92" s="15"/>
      <c r="AA92" s="16"/>
      <c r="AC92"/>
      <c r="AD92" s="2"/>
    </row>
    <row r="93" spans="9:30" ht="12.75" x14ac:dyDescent="0.2">
      <c r="I93" s="5"/>
      <c r="P93" s="5"/>
      <c r="Q93" s="5"/>
      <c r="R93" s="5"/>
      <c r="S93" s="5"/>
      <c r="T93" s="5"/>
      <c r="U93" s="5"/>
      <c r="V93" s="5"/>
      <c r="W93" s="5"/>
      <c r="X93" s="15"/>
      <c r="Y93" s="15"/>
      <c r="Z93" s="15"/>
      <c r="AA93" s="16"/>
      <c r="AC93"/>
      <c r="AD93" s="2"/>
    </row>
    <row r="94" spans="9:30" ht="12.75" x14ac:dyDescent="0.2">
      <c r="I94" s="5"/>
      <c r="P94" s="5"/>
      <c r="Q94" s="5"/>
      <c r="R94" s="5"/>
      <c r="S94" s="5"/>
      <c r="T94" s="5"/>
      <c r="U94" s="5"/>
      <c r="V94" s="5"/>
      <c r="W94" s="5"/>
      <c r="X94" s="15"/>
      <c r="Y94" s="15"/>
      <c r="Z94" s="15"/>
      <c r="AA94" s="16"/>
      <c r="AC94"/>
      <c r="AD94" s="2"/>
    </row>
    <row r="95" spans="9:30" x14ac:dyDescent="0.2">
      <c r="I95" s="9"/>
      <c r="P95" s="9"/>
      <c r="Q95" s="9"/>
      <c r="R95" s="9"/>
      <c r="S95" s="9"/>
      <c r="T95" s="9"/>
      <c r="U95" s="9"/>
      <c r="V95" s="5"/>
      <c r="W95" s="5"/>
      <c r="X95" s="15"/>
      <c r="Y95" s="15"/>
      <c r="Z95" s="15"/>
      <c r="AA95" s="16"/>
    </row>
    <row r="96" spans="9:30" x14ac:dyDescent="0.2">
      <c r="I96" s="9"/>
      <c r="P96" s="9"/>
      <c r="Q96" s="9"/>
      <c r="R96" s="9"/>
      <c r="S96" s="9"/>
      <c r="T96" s="9"/>
      <c r="U96" s="9"/>
      <c r="V96" s="9"/>
      <c r="W96" s="9"/>
    </row>
  </sheetData>
  <mergeCells count="7">
    <mergeCell ref="C2:H2"/>
    <mergeCell ref="Q24:W25"/>
    <mergeCell ref="J3:O3"/>
    <mergeCell ref="Q3:V3"/>
    <mergeCell ref="D13:H13"/>
    <mergeCell ref="C11:H12"/>
    <mergeCell ref="C3:H3"/>
  </mergeCells>
  <phoneticPr fontId="2" type="noConversion"/>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B2:AE96"/>
  <sheetViews>
    <sheetView zoomScale="85" zoomScaleNormal="85" workbookViewId="0">
      <selection activeCell="J5" sqref="J5:O35"/>
    </sheetView>
  </sheetViews>
  <sheetFormatPr defaultRowHeight="12" x14ac:dyDescent="0.2"/>
  <cols>
    <col min="1" max="1" width="2.42578125" style="1" customWidth="1"/>
    <col min="2" max="2" width="2.5703125" style="1" customWidth="1"/>
    <col min="3" max="3" width="14.5703125" style="1" customWidth="1"/>
    <col min="4" max="4" width="10" style="1" bestFit="1" customWidth="1"/>
    <col min="5" max="5" width="10.85546875" style="1" bestFit="1" customWidth="1"/>
    <col min="6" max="6" width="10" style="1" bestFit="1" customWidth="1"/>
    <col min="7" max="8" width="10" style="1" customWidth="1"/>
    <col min="9" max="9" width="4.140625" style="1" customWidth="1"/>
    <col min="10" max="15" width="8.7109375" style="1" customWidth="1"/>
    <col min="16" max="16" width="2.5703125" style="1" customWidth="1"/>
    <col min="17" max="17" width="18.28515625" style="1" customWidth="1"/>
    <col min="18" max="22" width="9.140625" style="1"/>
    <col min="23" max="23" width="3.5703125" style="1" customWidth="1"/>
    <col min="24" max="24" width="15.85546875" style="14" bestFit="1" customWidth="1"/>
    <col min="25" max="26" width="6.5703125" style="14" bestFit="1" customWidth="1"/>
    <col min="27" max="27" width="7.85546875" style="14" bestFit="1" customWidth="1"/>
    <col min="28" max="28" width="8" style="14" bestFit="1" customWidth="1"/>
    <col min="29" max="16384" width="9.140625" style="1"/>
  </cols>
  <sheetData>
    <row r="2" spans="2:31" x14ac:dyDescent="0.2">
      <c r="C2" s="64" t="s">
        <v>23</v>
      </c>
      <c r="D2" s="64"/>
      <c r="E2" s="64"/>
      <c r="F2" s="64"/>
      <c r="G2" s="64"/>
      <c r="H2" s="64"/>
    </row>
    <row r="3" spans="2:31" ht="29.25" customHeight="1" x14ac:dyDescent="0.2">
      <c r="C3" s="64" t="s">
        <v>21</v>
      </c>
      <c r="D3" s="64"/>
      <c r="E3" s="64"/>
      <c r="F3" s="64"/>
      <c r="G3" s="64"/>
      <c r="H3" s="64"/>
      <c r="I3" s="27"/>
      <c r="J3" s="64" t="s">
        <v>18</v>
      </c>
      <c r="K3" s="64"/>
      <c r="L3" s="64"/>
      <c r="M3" s="64"/>
      <c r="N3" s="64"/>
      <c r="O3" s="64"/>
      <c r="P3" s="27"/>
      <c r="Q3" s="64" t="s">
        <v>20</v>
      </c>
      <c r="R3" s="64"/>
      <c r="S3" s="64"/>
      <c r="T3" s="64"/>
      <c r="U3" s="64"/>
      <c r="V3" s="64"/>
      <c r="W3" s="17"/>
    </row>
    <row r="4" spans="2:31" s="3" customFormat="1" ht="41.25" customHeight="1" x14ac:dyDescent="0.2">
      <c r="B4" s="1"/>
      <c r="D4" s="38" t="s">
        <v>7</v>
      </c>
      <c r="E4" s="38" t="s">
        <v>5</v>
      </c>
      <c r="F4" s="38" t="s">
        <v>6</v>
      </c>
      <c r="G4" s="38" t="s">
        <v>15</v>
      </c>
      <c r="H4" s="38" t="s">
        <v>14</v>
      </c>
      <c r="I4" s="1"/>
      <c r="J4" s="30" t="s">
        <v>11</v>
      </c>
      <c r="K4" s="38" t="s">
        <v>7</v>
      </c>
      <c r="L4" s="38" t="s">
        <v>5</v>
      </c>
      <c r="M4" s="38" t="s">
        <v>6</v>
      </c>
      <c r="N4" s="38" t="s">
        <v>15</v>
      </c>
      <c r="O4" s="38" t="s">
        <v>14</v>
      </c>
      <c r="P4" s="1"/>
      <c r="V4" s="1"/>
      <c r="W4" s="1"/>
    </row>
    <row r="5" spans="2:31" ht="12.75" x14ac:dyDescent="0.2">
      <c r="C5" s="40" t="s">
        <v>12</v>
      </c>
      <c r="D5" s="39">
        <f>MAX(0,K5:K35)</f>
        <v>23404</v>
      </c>
      <c r="E5" s="39">
        <f t="shared" ref="E5:H5" si="0">MAX(0,L5:L35)</f>
        <v>8422.9362099999998</v>
      </c>
      <c r="F5" s="39">
        <f t="shared" si="0"/>
        <v>10597</v>
      </c>
      <c r="G5" s="39">
        <f t="shared" si="0"/>
        <v>534</v>
      </c>
      <c r="H5" s="39">
        <f t="shared" si="0"/>
        <v>6281</v>
      </c>
      <c r="I5" s="1">
        <v>1</v>
      </c>
      <c r="J5" s="42">
        <v>1</v>
      </c>
      <c r="K5" s="34">
        <v>23404</v>
      </c>
      <c r="L5" s="32">
        <v>8422.9362099999998</v>
      </c>
      <c r="M5" s="32">
        <v>10597</v>
      </c>
      <c r="N5" s="32">
        <v>534</v>
      </c>
      <c r="O5" s="33">
        <v>6281</v>
      </c>
      <c r="AC5"/>
      <c r="AD5" s="2"/>
      <c r="AE5" s="6"/>
    </row>
    <row r="6" spans="2:31" ht="12.75" x14ac:dyDescent="0.2">
      <c r="B6" s="41"/>
      <c r="C6" s="40" t="s">
        <v>13</v>
      </c>
      <c r="D6" s="39">
        <f>MAX(0,-MIN(K5:K35))</f>
        <v>21658</v>
      </c>
      <c r="E6" s="39">
        <f>MAX(0,-MIN(L5:L35))</f>
        <v>3433.6728199999998</v>
      </c>
      <c r="F6" s="39">
        <f>MAX(0,-MIN(M5:M35))</f>
        <v>5408</v>
      </c>
      <c r="G6" s="39">
        <f>MAX(0,-MIN(N5:N35))</f>
        <v>7761</v>
      </c>
      <c r="H6" s="39">
        <f>MAX(0,-MIN(O5:O35))</f>
        <v>11027</v>
      </c>
      <c r="I6" s="1">
        <v>2</v>
      </c>
      <c r="J6" s="43">
        <v>1</v>
      </c>
      <c r="K6" s="34">
        <v>16154</v>
      </c>
      <c r="L6" s="18">
        <v>7521.8445899999997</v>
      </c>
      <c r="M6" s="18">
        <v>5646</v>
      </c>
      <c r="N6" s="18">
        <v>150</v>
      </c>
      <c r="O6" s="35">
        <v>5258</v>
      </c>
      <c r="AC6"/>
      <c r="AD6" s="2"/>
    </row>
    <row r="7" spans="2:31" ht="12.75" x14ac:dyDescent="0.2">
      <c r="I7" s="1">
        <v>3</v>
      </c>
      <c r="J7" s="43">
        <v>1</v>
      </c>
      <c r="K7" s="34">
        <v>10135</v>
      </c>
      <c r="L7" s="18">
        <v>7139.5411700000004</v>
      </c>
      <c r="M7" s="18">
        <v>3860</v>
      </c>
      <c r="N7" s="18">
        <v>120</v>
      </c>
      <c r="O7" s="35">
        <v>4773</v>
      </c>
      <c r="W7" s="5"/>
      <c r="AC7"/>
      <c r="AD7" s="2"/>
    </row>
    <row r="8" spans="2:31" ht="12.75" x14ac:dyDescent="0.2">
      <c r="I8" s="1">
        <v>4</v>
      </c>
      <c r="J8" s="43">
        <v>1</v>
      </c>
      <c r="K8" s="34">
        <v>7099</v>
      </c>
      <c r="L8" s="18">
        <v>6823.9873799999996</v>
      </c>
      <c r="M8" s="18">
        <v>3194</v>
      </c>
      <c r="N8" s="18">
        <v>107</v>
      </c>
      <c r="O8" s="35">
        <v>4360</v>
      </c>
      <c r="W8" s="5"/>
      <c r="AC8"/>
      <c r="AD8" s="2"/>
    </row>
    <row r="9" spans="2:31" ht="12.75" x14ac:dyDescent="0.2">
      <c r="I9" s="1">
        <v>5</v>
      </c>
      <c r="J9" s="43">
        <v>1</v>
      </c>
      <c r="K9" s="34">
        <v>5417</v>
      </c>
      <c r="L9" s="18">
        <v>6360.4504200000001</v>
      </c>
      <c r="M9" s="18">
        <v>2949</v>
      </c>
      <c r="N9" s="18">
        <v>97</v>
      </c>
      <c r="O9" s="35">
        <v>3956</v>
      </c>
      <c r="W9" s="5"/>
      <c r="AC9"/>
      <c r="AD9" s="2"/>
    </row>
    <row r="10" spans="2:31" ht="12.75" x14ac:dyDescent="0.2">
      <c r="I10" s="1">
        <v>6</v>
      </c>
      <c r="J10" s="43">
        <v>1</v>
      </c>
      <c r="K10" s="34">
        <v>4964</v>
      </c>
      <c r="L10" s="18">
        <v>5698.5070699999997</v>
      </c>
      <c r="M10" s="18">
        <v>2526</v>
      </c>
      <c r="N10" s="18">
        <v>83</v>
      </c>
      <c r="O10" s="35">
        <v>3558</v>
      </c>
      <c r="W10" s="5"/>
      <c r="AC10"/>
      <c r="AD10" s="2"/>
    </row>
    <row r="11" spans="2:31" ht="12.75" customHeight="1" x14ac:dyDescent="0.2">
      <c r="C11" s="64" t="s">
        <v>17</v>
      </c>
      <c r="D11" s="64"/>
      <c r="E11" s="64"/>
      <c r="F11" s="64"/>
      <c r="G11" s="64"/>
      <c r="H11" s="64"/>
      <c r="I11" s="1">
        <v>7</v>
      </c>
      <c r="J11" s="43">
        <v>1</v>
      </c>
      <c r="K11" s="34">
        <v>3515</v>
      </c>
      <c r="L11" s="18">
        <v>5465.7299499999999</v>
      </c>
      <c r="M11" s="18">
        <v>1941</v>
      </c>
      <c r="N11" s="18">
        <v>79</v>
      </c>
      <c r="O11" s="35">
        <v>3335</v>
      </c>
      <c r="W11" s="5"/>
      <c r="AC11"/>
      <c r="AD11" s="2"/>
    </row>
    <row r="12" spans="2:31" ht="12.75" customHeight="1" x14ac:dyDescent="0.2">
      <c r="C12" s="64"/>
      <c r="D12" s="64"/>
      <c r="E12" s="64"/>
      <c r="F12" s="64"/>
      <c r="G12" s="64"/>
      <c r="H12" s="64"/>
      <c r="I12" s="1">
        <v>8</v>
      </c>
      <c r="J12" s="43">
        <v>1</v>
      </c>
      <c r="K12" s="34">
        <v>2172</v>
      </c>
      <c r="L12" s="18">
        <v>4917.7714299999998</v>
      </c>
      <c r="M12" s="18">
        <v>1514</v>
      </c>
      <c r="N12" s="18">
        <v>75</v>
      </c>
      <c r="O12" s="35">
        <v>2844</v>
      </c>
      <c r="W12" s="5"/>
      <c r="AC12"/>
      <c r="AD12" s="2"/>
    </row>
    <row r="13" spans="2:31" ht="12.75" x14ac:dyDescent="0.2">
      <c r="C13" s="4"/>
      <c r="D13" s="65" t="s">
        <v>10</v>
      </c>
      <c r="E13" s="66"/>
      <c r="F13" s="66"/>
      <c r="G13" s="66"/>
      <c r="H13" s="66"/>
      <c r="I13" s="1">
        <v>9</v>
      </c>
      <c r="J13" s="43">
        <v>1</v>
      </c>
      <c r="K13" s="34">
        <v>1879</v>
      </c>
      <c r="L13" s="18">
        <v>4370.3292099999999</v>
      </c>
      <c r="M13" s="18">
        <v>1230</v>
      </c>
      <c r="N13" s="18">
        <v>72</v>
      </c>
      <c r="O13" s="35">
        <v>2299</v>
      </c>
      <c r="W13" s="5"/>
      <c r="AC13"/>
      <c r="AD13" s="2"/>
    </row>
    <row r="14" spans="2:31" ht="12.75" customHeight="1" x14ac:dyDescent="0.2">
      <c r="C14" s="19"/>
      <c r="D14" s="50" t="s">
        <v>7</v>
      </c>
      <c r="E14" s="51" t="s">
        <v>5</v>
      </c>
      <c r="F14" s="51" t="s">
        <v>6</v>
      </c>
      <c r="G14" s="51" t="s">
        <v>15</v>
      </c>
      <c r="H14" s="52" t="s">
        <v>14</v>
      </c>
      <c r="I14" s="1">
        <v>10</v>
      </c>
      <c r="J14" s="43">
        <v>1</v>
      </c>
      <c r="K14" s="34">
        <v>1392</v>
      </c>
      <c r="L14" s="18">
        <v>4100.1535299999996</v>
      </c>
      <c r="M14" s="18">
        <v>976</v>
      </c>
      <c r="N14" s="18">
        <v>66</v>
      </c>
      <c r="O14" s="35">
        <v>1849</v>
      </c>
      <c r="W14" s="5"/>
      <c r="AC14"/>
      <c r="AD14" s="2"/>
    </row>
    <row r="15" spans="2:31" ht="12.75" customHeight="1" x14ac:dyDescent="0.2">
      <c r="C15" s="57" t="s">
        <v>0</v>
      </c>
      <c r="D15" s="31">
        <f>MAX(K5:K35)</f>
        <v>23404</v>
      </c>
      <c r="E15" s="32">
        <f t="shared" ref="E15:H15" si="1">MAX(L5:L35)</f>
        <v>8422.9362099999998</v>
      </c>
      <c r="F15" s="32">
        <f t="shared" si="1"/>
        <v>10597</v>
      </c>
      <c r="G15" s="32">
        <f t="shared" si="1"/>
        <v>534</v>
      </c>
      <c r="H15" s="33">
        <f t="shared" si="1"/>
        <v>6281</v>
      </c>
      <c r="I15" s="1">
        <v>11</v>
      </c>
      <c r="J15" s="43">
        <v>1</v>
      </c>
      <c r="K15" s="34">
        <v>830</v>
      </c>
      <c r="L15" s="18">
        <v>3951.7784200000001</v>
      </c>
      <c r="M15" s="18">
        <v>660</v>
      </c>
      <c r="N15" s="18">
        <v>64</v>
      </c>
      <c r="O15" s="35">
        <v>1579</v>
      </c>
      <c r="W15" s="8"/>
      <c r="AC15"/>
      <c r="AD15" s="2"/>
    </row>
    <row r="16" spans="2:31" ht="12.75" x14ac:dyDescent="0.2">
      <c r="C16" s="58">
        <v>0.95</v>
      </c>
      <c r="D16" s="34">
        <f>PERCENTILE(K5:K35, 0.95)</f>
        <v>13144.5</v>
      </c>
      <c r="E16" s="18">
        <f t="shared" ref="E16:H16" si="2">PERCENTILE(L5:L35, 0.95)</f>
        <v>7330.6928800000005</v>
      </c>
      <c r="F16" s="18">
        <f t="shared" si="2"/>
        <v>4753</v>
      </c>
      <c r="G16" s="18">
        <f t="shared" si="2"/>
        <v>135</v>
      </c>
      <c r="H16" s="35">
        <f t="shared" si="2"/>
        <v>5015.5</v>
      </c>
      <c r="I16" s="1">
        <v>12</v>
      </c>
      <c r="J16" s="43">
        <v>1</v>
      </c>
      <c r="K16" s="34">
        <v>436</v>
      </c>
      <c r="L16" s="18">
        <v>3772.00009</v>
      </c>
      <c r="M16" s="18">
        <v>548</v>
      </c>
      <c r="N16" s="18">
        <v>62</v>
      </c>
      <c r="O16" s="35">
        <v>1495</v>
      </c>
      <c r="W16" s="8"/>
      <c r="AC16"/>
      <c r="AD16" s="2"/>
    </row>
    <row r="17" spans="2:30" ht="12.75" x14ac:dyDescent="0.2">
      <c r="C17" s="59">
        <v>0.75</v>
      </c>
      <c r="D17" s="34">
        <f>PERCENTILE(K5:K35, 0.75)</f>
        <v>2025.5</v>
      </c>
      <c r="E17" s="18">
        <f t="shared" ref="E17:H17" si="3">PERCENTILE(L5:L35, 0.75)</f>
        <v>4644.0503200000003</v>
      </c>
      <c r="F17" s="18">
        <f t="shared" si="3"/>
        <v>1372</v>
      </c>
      <c r="G17" s="18">
        <f t="shared" si="3"/>
        <v>73.5</v>
      </c>
      <c r="H17" s="35">
        <f t="shared" si="3"/>
        <v>2571.5</v>
      </c>
      <c r="I17" s="1">
        <v>13</v>
      </c>
      <c r="J17" s="43">
        <v>1</v>
      </c>
      <c r="K17" s="34">
        <v>-56</v>
      </c>
      <c r="L17" s="18">
        <v>3478.0002599999998</v>
      </c>
      <c r="M17" s="18">
        <v>346</v>
      </c>
      <c r="N17" s="18">
        <v>56</v>
      </c>
      <c r="O17" s="35">
        <v>1427</v>
      </c>
      <c r="W17" s="5"/>
      <c r="AC17"/>
      <c r="AD17" s="2"/>
    </row>
    <row r="18" spans="2:30" ht="12.75" x14ac:dyDescent="0.2">
      <c r="C18" s="59">
        <v>0.5</v>
      </c>
      <c r="D18" s="34">
        <f>PERCENTILE(K5:K35, 0.5)</f>
        <v>-1781</v>
      </c>
      <c r="E18" s="18">
        <f t="shared" ref="E18:H18" si="4">PERCENTILE(L5:L35, 0.5)</f>
        <v>3027.3634200000001</v>
      </c>
      <c r="F18" s="18">
        <f t="shared" si="4"/>
        <v>-172</v>
      </c>
      <c r="G18" s="18">
        <f t="shared" si="4"/>
        <v>45</v>
      </c>
      <c r="H18" s="35">
        <f t="shared" si="4"/>
        <v>925</v>
      </c>
      <c r="I18" s="1">
        <v>14</v>
      </c>
      <c r="J18" s="43">
        <v>1</v>
      </c>
      <c r="K18" s="34">
        <v>-320</v>
      </c>
      <c r="L18" s="18">
        <v>3335.99973</v>
      </c>
      <c r="M18" s="18">
        <v>138</v>
      </c>
      <c r="N18" s="18">
        <v>54</v>
      </c>
      <c r="O18" s="35">
        <v>1255</v>
      </c>
      <c r="W18" s="5"/>
      <c r="AC18"/>
      <c r="AD18" s="2"/>
    </row>
    <row r="19" spans="2:30" ht="12.75" x14ac:dyDescent="0.2">
      <c r="C19" s="59">
        <v>0.25</v>
      </c>
      <c r="D19" s="34">
        <f>PERCENTILE(K5:K35, 0.25)</f>
        <v>-6130.5</v>
      </c>
      <c r="E19" s="18">
        <f t="shared" ref="E19:H19" si="5">PERCENTILE(L5:L35, 0.25)</f>
        <v>2067.9999850000004</v>
      </c>
      <c r="F19" s="18">
        <f t="shared" si="5"/>
        <v>-1662.5</v>
      </c>
      <c r="G19" s="18">
        <f t="shared" si="5"/>
        <v>-12</v>
      </c>
      <c r="H19" s="35">
        <f t="shared" si="5"/>
        <v>-298.5</v>
      </c>
      <c r="I19" s="1">
        <v>15</v>
      </c>
      <c r="J19" s="43">
        <v>1</v>
      </c>
      <c r="K19" s="34">
        <v>-1085</v>
      </c>
      <c r="L19" s="18">
        <v>3188.9996000000001</v>
      </c>
      <c r="M19" s="18">
        <v>-56</v>
      </c>
      <c r="N19" s="18">
        <v>48</v>
      </c>
      <c r="O19" s="35">
        <v>1044</v>
      </c>
      <c r="P19" s="4"/>
      <c r="W19" s="5"/>
      <c r="AC19"/>
      <c r="AD19" s="2"/>
    </row>
    <row r="20" spans="2:30" ht="12.75" x14ac:dyDescent="0.2">
      <c r="C20" s="58">
        <v>0.05</v>
      </c>
      <c r="D20" s="34">
        <f>PERCENTILE(K5:K35, 0.05)</f>
        <v>-10703.5</v>
      </c>
      <c r="E20" s="18">
        <f t="shared" ref="E20:H20" si="6">PERCENTILE(L5:L35, 0.05)</f>
        <v>327.16673499999996</v>
      </c>
      <c r="F20" s="18">
        <f t="shared" si="6"/>
        <v>-3749</v>
      </c>
      <c r="G20" s="18">
        <f t="shared" si="6"/>
        <v>-1702</v>
      </c>
      <c r="H20" s="35">
        <f t="shared" si="6"/>
        <v>-2260</v>
      </c>
      <c r="I20" s="1">
        <v>16</v>
      </c>
      <c r="J20" s="43">
        <v>1</v>
      </c>
      <c r="K20" s="34">
        <v>-1781</v>
      </c>
      <c r="L20" s="18">
        <v>3027.3634200000001</v>
      </c>
      <c r="M20" s="18">
        <v>-172</v>
      </c>
      <c r="N20" s="18">
        <v>45</v>
      </c>
      <c r="O20" s="35">
        <v>925</v>
      </c>
      <c r="P20" s="4"/>
      <c r="W20" s="5"/>
      <c r="AC20"/>
      <c r="AD20" s="2"/>
    </row>
    <row r="21" spans="2:30" ht="12.75" x14ac:dyDescent="0.2">
      <c r="C21" s="60" t="s">
        <v>3</v>
      </c>
      <c r="D21" s="36">
        <f>MIN(K5:K35)</f>
        <v>-21658</v>
      </c>
      <c r="E21" s="23">
        <f t="shared" ref="E21:H21" si="7">MIN(L5:L35)</f>
        <v>-3433.6728199999998</v>
      </c>
      <c r="F21" s="23">
        <f t="shared" si="7"/>
        <v>-5408</v>
      </c>
      <c r="G21" s="23">
        <f t="shared" si="7"/>
        <v>-7761</v>
      </c>
      <c r="H21" s="37">
        <f t="shared" si="7"/>
        <v>-11027</v>
      </c>
      <c r="I21" s="1">
        <v>17</v>
      </c>
      <c r="J21" s="43">
        <v>1</v>
      </c>
      <c r="K21" s="34">
        <v>-2405</v>
      </c>
      <c r="L21" s="18">
        <v>2889.72703</v>
      </c>
      <c r="M21" s="18">
        <v>-342</v>
      </c>
      <c r="N21" s="18">
        <v>39</v>
      </c>
      <c r="O21" s="35">
        <v>711</v>
      </c>
      <c r="P21" s="4"/>
      <c r="W21" s="5"/>
      <c r="AC21"/>
      <c r="AD21" s="2"/>
    </row>
    <row r="22" spans="2:30" ht="12.75" x14ac:dyDescent="0.2">
      <c r="C22" s="61" t="s">
        <v>1</v>
      </c>
      <c r="D22" s="31">
        <f>AVERAGE(K5:K35)</f>
        <v>-1040.0967741935483</v>
      </c>
      <c r="E22" s="32">
        <f>AVERAGE(L5:L35)</f>
        <v>3341.2466435483861</v>
      </c>
      <c r="F22" s="32">
        <f>AVERAGE(M5:M35)</f>
        <v>141.51612903225808</v>
      </c>
      <c r="G22" s="32">
        <f>AVERAGE(N5:N35)</f>
        <v>-341.51612903225805</v>
      </c>
      <c r="H22" s="33">
        <f>AVERAGE(O5:O35)</f>
        <v>892.35483870967744</v>
      </c>
      <c r="I22" s="1">
        <v>18</v>
      </c>
      <c r="J22" s="43">
        <v>1</v>
      </c>
      <c r="K22" s="34">
        <v>-2524</v>
      </c>
      <c r="L22" s="18">
        <v>2795.0002100000002</v>
      </c>
      <c r="M22" s="18">
        <v>-493</v>
      </c>
      <c r="N22" s="18">
        <v>38</v>
      </c>
      <c r="O22" s="35">
        <v>518</v>
      </c>
      <c r="P22" s="4"/>
      <c r="W22" s="5"/>
      <c r="AC22"/>
      <c r="AD22" s="2"/>
    </row>
    <row r="23" spans="2:30" ht="12.75" x14ac:dyDescent="0.2">
      <c r="C23" s="24" t="s">
        <v>4</v>
      </c>
      <c r="D23" s="34">
        <f>STDEV(K5:K35)</f>
        <v>8371.2805048166065</v>
      </c>
      <c r="E23" s="18">
        <f>STDEV(L5:L35)</f>
        <v>2467.5981215693673</v>
      </c>
      <c r="F23" s="18">
        <f>STDEV(M5:M35)</f>
        <v>3099.0700526767459</v>
      </c>
      <c r="G23" s="18">
        <f>STDEV(N5:N35)</f>
        <v>1459.5766708414176</v>
      </c>
      <c r="H23" s="35">
        <f>STDEV(O5:O35)</f>
        <v>3102.8143198112593</v>
      </c>
      <c r="I23" s="1">
        <v>19</v>
      </c>
      <c r="J23" s="43">
        <v>1</v>
      </c>
      <c r="K23" s="34">
        <v>-2720</v>
      </c>
      <c r="L23" s="18">
        <v>2665.0003999999999</v>
      </c>
      <c r="M23" s="18">
        <v>-731</v>
      </c>
      <c r="N23" s="18">
        <v>34</v>
      </c>
      <c r="O23" s="35">
        <v>302</v>
      </c>
      <c r="P23" s="4"/>
      <c r="Q23" s="45"/>
      <c r="R23" s="4"/>
      <c r="S23" s="4"/>
      <c r="T23" s="4"/>
      <c r="U23" s="4"/>
      <c r="W23" s="5"/>
      <c r="X23" s="15"/>
      <c r="Y23" s="15"/>
      <c r="Z23" s="15"/>
      <c r="AA23" s="16"/>
      <c r="AC23"/>
      <c r="AD23" s="2"/>
    </row>
    <row r="24" spans="2:30" ht="12.75" customHeight="1" x14ac:dyDescent="0.2">
      <c r="C24" s="25" t="s">
        <v>8</v>
      </c>
      <c r="D24" s="53">
        <f>COUNTIF(K$5:K$35,"&gt;=0")/COUNTA(K$5:K$35)</f>
        <v>0.38709677419354838</v>
      </c>
      <c r="E24" s="46">
        <f>COUNTIF(L$5:L$35,"&gt;=0")/COUNTA(L$5:L$35)</f>
        <v>0.93548387096774188</v>
      </c>
      <c r="F24" s="46">
        <f>COUNTIF(M$5:M$35,"&gt;=0")/COUNTA(M$5:M$35)</f>
        <v>0.45161290322580644</v>
      </c>
      <c r="G24" s="46">
        <f>COUNTIF(N$5:N$35,"&gt;=0")/COUNTA(N$5:N$35)</f>
        <v>0.74193548387096775</v>
      </c>
      <c r="H24" s="47">
        <f t="shared" ref="H24" si="8">COUNTIF(O$5:O$35,"&gt;=0")/COUNTA(O$5:O$35)</f>
        <v>0.67741935483870963</v>
      </c>
      <c r="I24" s="1">
        <v>20</v>
      </c>
      <c r="J24" s="43">
        <v>1</v>
      </c>
      <c r="K24" s="34">
        <v>-3144</v>
      </c>
      <c r="L24" s="18">
        <v>2526.77637</v>
      </c>
      <c r="M24" s="18">
        <v>-890</v>
      </c>
      <c r="N24" s="18">
        <v>29</v>
      </c>
      <c r="O24" s="35">
        <v>230</v>
      </c>
      <c r="P24" s="4"/>
      <c r="Q24" s="64" t="s">
        <v>19</v>
      </c>
      <c r="R24" s="64"/>
      <c r="S24" s="64"/>
      <c r="T24" s="64"/>
      <c r="U24" s="64"/>
      <c r="V24" s="64"/>
      <c r="W24" s="64"/>
      <c r="X24" s="15"/>
      <c r="Y24" s="15"/>
      <c r="Z24" s="15"/>
      <c r="AA24" s="16"/>
      <c r="AC24"/>
      <c r="AD24" s="2"/>
    </row>
    <row r="25" spans="2:30" ht="12.75" customHeight="1" x14ac:dyDescent="0.2">
      <c r="C25" s="26" t="s">
        <v>9</v>
      </c>
      <c r="D25" s="54">
        <f>1-D24</f>
        <v>0.61290322580645162</v>
      </c>
      <c r="E25" s="48">
        <f>1-E24</f>
        <v>6.4516129032258118E-2</v>
      </c>
      <c r="F25" s="48">
        <f>1-F24</f>
        <v>0.54838709677419351</v>
      </c>
      <c r="G25" s="48">
        <f>1-G24</f>
        <v>0.25806451612903225</v>
      </c>
      <c r="H25" s="49">
        <f>1-H24</f>
        <v>0.32258064516129037</v>
      </c>
      <c r="I25" s="1">
        <v>21</v>
      </c>
      <c r="J25" s="43">
        <v>1</v>
      </c>
      <c r="K25" s="34">
        <v>-3800</v>
      </c>
      <c r="L25" s="18">
        <v>2403.6262299999999</v>
      </c>
      <c r="M25" s="18">
        <v>-1246</v>
      </c>
      <c r="N25" s="18">
        <v>26</v>
      </c>
      <c r="O25" s="35">
        <v>97</v>
      </c>
      <c r="P25" s="4"/>
      <c r="Q25" s="64"/>
      <c r="R25" s="64"/>
      <c r="S25" s="64"/>
      <c r="T25" s="64"/>
      <c r="U25" s="64"/>
      <c r="V25" s="64"/>
      <c r="W25" s="64"/>
      <c r="X25" s="15"/>
      <c r="Y25" s="15"/>
      <c r="Z25" s="15"/>
      <c r="AA25" s="16"/>
      <c r="AC25"/>
      <c r="AD25" s="2"/>
    </row>
    <row r="26" spans="2:30" ht="12.75" x14ac:dyDescent="0.2">
      <c r="C26" s="55" t="s">
        <v>2</v>
      </c>
      <c r="D26" s="56">
        <f>MEDIAN(K5:K35)</f>
        <v>-1781</v>
      </c>
      <c r="E26" s="56">
        <f>MEDIAN(L5:L35)</f>
        <v>3027.3634200000001</v>
      </c>
      <c r="F26" s="56">
        <f>MEDIAN(M5:M35)</f>
        <v>-172</v>
      </c>
      <c r="G26" s="56">
        <f>MEDIAN(N5:N35)</f>
        <v>45</v>
      </c>
      <c r="H26" s="56">
        <f>MEDIAN(O5:O35)</f>
        <v>925</v>
      </c>
      <c r="I26" s="1">
        <v>22</v>
      </c>
      <c r="J26" s="43">
        <v>1</v>
      </c>
      <c r="K26" s="34">
        <v>-5350</v>
      </c>
      <c r="L26" s="18">
        <v>2211.8572199999999</v>
      </c>
      <c r="M26" s="18">
        <v>-1341</v>
      </c>
      <c r="N26" s="18">
        <v>20</v>
      </c>
      <c r="O26" s="35">
        <v>-105</v>
      </c>
      <c r="P26" s="4"/>
      <c r="Q26" s="4"/>
      <c r="R26" s="4"/>
      <c r="S26" s="4"/>
      <c r="T26" s="4"/>
      <c r="U26" s="4"/>
      <c r="V26" s="5"/>
      <c r="W26" s="5"/>
      <c r="X26" s="15"/>
      <c r="Y26" s="15"/>
      <c r="Z26" s="15"/>
      <c r="AA26" s="16"/>
      <c r="AC26"/>
      <c r="AD26" s="2"/>
    </row>
    <row r="27" spans="2:30" ht="12.75" x14ac:dyDescent="0.2">
      <c r="I27" s="1">
        <v>23</v>
      </c>
      <c r="J27" s="43">
        <v>1</v>
      </c>
      <c r="K27" s="34">
        <v>-5651</v>
      </c>
      <c r="L27" s="18">
        <v>2114.9995600000002</v>
      </c>
      <c r="M27" s="18">
        <v>-1517</v>
      </c>
      <c r="N27" s="18">
        <v>12</v>
      </c>
      <c r="O27" s="35">
        <v>-227</v>
      </c>
      <c r="P27" s="4"/>
      <c r="Q27" s="4"/>
      <c r="R27" s="4"/>
      <c r="S27" s="4"/>
      <c r="T27" s="4"/>
      <c r="U27" s="4"/>
      <c r="V27" s="5"/>
      <c r="W27" s="5"/>
      <c r="X27" s="15"/>
      <c r="Y27" s="15"/>
      <c r="Z27" s="15"/>
      <c r="AA27" s="16"/>
      <c r="AC27"/>
      <c r="AD27" s="2"/>
    </row>
    <row r="28" spans="2:30" ht="12.75" x14ac:dyDescent="0.2">
      <c r="C28" s="9"/>
      <c r="D28" s="9"/>
      <c r="E28" s="9"/>
      <c r="F28" s="9"/>
      <c r="G28" s="9"/>
      <c r="H28" s="9"/>
      <c r="I28" s="1">
        <v>24</v>
      </c>
      <c r="J28" s="43">
        <v>1</v>
      </c>
      <c r="K28" s="34">
        <v>-6610</v>
      </c>
      <c r="L28" s="18">
        <v>2021.0004100000001</v>
      </c>
      <c r="M28" s="18">
        <v>-1808</v>
      </c>
      <c r="N28" s="18">
        <v>-36</v>
      </c>
      <c r="O28" s="35">
        <v>-370</v>
      </c>
      <c r="P28" s="4"/>
      <c r="X28" s="15"/>
      <c r="Y28" s="15"/>
      <c r="Z28" s="15"/>
      <c r="AA28" s="16"/>
      <c r="AC28"/>
      <c r="AD28" s="2"/>
    </row>
    <row r="29" spans="2:30" ht="12.75" x14ac:dyDescent="0.2">
      <c r="B29" s="41"/>
      <c r="C29" s="41"/>
      <c r="I29" s="1">
        <v>25</v>
      </c>
      <c r="J29" s="43">
        <v>1</v>
      </c>
      <c r="K29" s="34">
        <v>-6831</v>
      </c>
      <c r="L29" s="18">
        <v>1762.9994099999999</v>
      </c>
      <c r="M29" s="18">
        <v>-2112</v>
      </c>
      <c r="N29" s="18">
        <v>-156</v>
      </c>
      <c r="O29" s="35">
        <v>-510</v>
      </c>
      <c r="P29" s="4"/>
      <c r="Q29" s="4"/>
      <c r="R29" s="4"/>
      <c r="S29" s="4"/>
      <c r="T29" s="4"/>
      <c r="U29" s="4"/>
      <c r="V29" s="5"/>
      <c r="W29" s="5"/>
      <c r="X29" s="15"/>
      <c r="Y29" s="15"/>
      <c r="Z29" s="15"/>
      <c r="AA29" s="16"/>
      <c r="AC29"/>
      <c r="AD29" s="2"/>
    </row>
    <row r="30" spans="2:30" ht="12.75" x14ac:dyDescent="0.2">
      <c r="B30" s="41"/>
      <c r="C30" s="41"/>
      <c r="I30" s="1">
        <v>26</v>
      </c>
      <c r="J30" s="43">
        <v>1</v>
      </c>
      <c r="K30" s="34">
        <v>-7538</v>
      </c>
      <c r="L30" s="18">
        <v>1554.72831</v>
      </c>
      <c r="M30" s="18">
        <v>-2235</v>
      </c>
      <c r="N30" s="18">
        <v>-202</v>
      </c>
      <c r="O30" s="35">
        <v>-870</v>
      </c>
      <c r="P30" s="4"/>
      <c r="Q30" s="4"/>
      <c r="R30" s="4"/>
      <c r="S30" s="4"/>
      <c r="T30" s="4"/>
      <c r="U30" s="4"/>
      <c r="V30" s="5"/>
      <c r="W30" s="5"/>
      <c r="X30" s="15"/>
      <c r="Y30" s="15"/>
      <c r="Z30" s="15"/>
      <c r="AA30" s="16"/>
      <c r="AC30"/>
      <c r="AD30" s="2"/>
    </row>
    <row r="31" spans="2:30" ht="12.75" x14ac:dyDescent="0.2">
      <c r="B31" s="41"/>
      <c r="C31" s="41"/>
      <c r="I31" s="1">
        <v>27</v>
      </c>
      <c r="J31" s="43">
        <v>1</v>
      </c>
      <c r="K31" s="34">
        <v>-8078</v>
      </c>
      <c r="L31" s="18">
        <v>1038.99956</v>
      </c>
      <c r="M31" s="18">
        <v>-2646</v>
      </c>
      <c r="N31" s="18">
        <v>-320</v>
      </c>
      <c r="O31" s="35">
        <v>-1199</v>
      </c>
      <c r="P31" s="4"/>
      <c r="Q31" s="4"/>
      <c r="R31" s="4"/>
      <c r="S31" s="4"/>
      <c r="T31" s="4"/>
      <c r="U31" s="4"/>
      <c r="V31" s="5"/>
      <c r="W31" s="5"/>
      <c r="X31" s="15"/>
      <c r="Y31" s="15"/>
      <c r="Z31" s="15"/>
      <c r="AA31" s="16"/>
      <c r="AC31"/>
      <c r="AD31" s="2"/>
    </row>
    <row r="32" spans="2:30" ht="12.75" x14ac:dyDescent="0.2">
      <c r="B32" s="41"/>
      <c r="C32" s="41"/>
      <c r="I32" s="1">
        <v>28</v>
      </c>
      <c r="J32" s="43">
        <v>1</v>
      </c>
      <c r="K32" s="34">
        <v>-8682</v>
      </c>
      <c r="L32" s="18">
        <v>797.87810999999999</v>
      </c>
      <c r="M32" s="18">
        <v>-3243</v>
      </c>
      <c r="N32" s="18">
        <v>-618</v>
      </c>
      <c r="O32" s="35">
        <v>-1605</v>
      </c>
      <c r="P32" s="4"/>
      <c r="Q32" s="4"/>
      <c r="R32" s="4"/>
      <c r="S32" s="4"/>
      <c r="T32" s="4"/>
      <c r="U32" s="4"/>
      <c r="V32" s="5"/>
      <c r="W32" s="5"/>
      <c r="X32" s="15"/>
      <c r="Y32" s="15"/>
      <c r="Z32" s="15"/>
      <c r="AA32" s="16"/>
      <c r="AC32"/>
      <c r="AD32" s="2"/>
    </row>
    <row r="33" spans="2:30" ht="12.75" x14ac:dyDescent="0.2">
      <c r="B33" s="41"/>
      <c r="C33" s="41"/>
      <c r="I33" s="1">
        <v>29</v>
      </c>
      <c r="J33" s="43">
        <v>1</v>
      </c>
      <c r="K33" s="34">
        <v>-9762</v>
      </c>
      <c r="L33" s="18">
        <v>690.58006999999998</v>
      </c>
      <c r="M33" s="18">
        <v>-3637</v>
      </c>
      <c r="N33" s="18">
        <v>-1176</v>
      </c>
      <c r="O33" s="35">
        <v>-1992</v>
      </c>
      <c r="P33" s="4"/>
      <c r="Q33" s="4"/>
      <c r="R33" s="4"/>
      <c r="S33" s="4"/>
      <c r="T33" s="4"/>
      <c r="U33" s="4"/>
      <c r="V33" s="5"/>
      <c r="W33" s="5"/>
      <c r="X33" s="15"/>
      <c r="Y33" s="15"/>
      <c r="Z33" s="15"/>
      <c r="AA33" s="16"/>
      <c r="AC33"/>
      <c r="AD33" s="2"/>
    </row>
    <row r="34" spans="2:30" ht="12.75" x14ac:dyDescent="0.2">
      <c r="B34" s="41"/>
      <c r="C34" s="41"/>
      <c r="I34" s="1">
        <v>30</v>
      </c>
      <c r="J34" s="43">
        <v>1</v>
      </c>
      <c r="K34" s="34">
        <v>-11645</v>
      </c>
      <c r="L34" s="18">
        <v>-36.246600000000001</v>
      </c>
      <c r="M34" s="18">
        <v>-3861</v>
      </c>
      <c r="N34" s="18">
        <v>-2228</v>
      </c>
      <c r="O34" s="35">
        <v>-2528</v>
      </c>
      <c r="P34" s="4"/>
      <c r="Q34" s="4"/>
      <c r="R34" s="4"/>
      <c r="S34" s="4"/>
      <c r="T34" s="4"/>
      <c r="U34" s="4"/>
      <c r="V34" s="5"/>
      <c r="W34" s="5"/>
      <c r="X34" s="15"/>
      <c r="Y34" s="15"/>
      <c r="Z34" s="15"/>
      <c r="AA34" s="16"/>
      <c r="AC34"/>
      <c r="AD34" s="2"/>
    </row>
    <row r="35" spans="2:30" ht="12.75" x14ac:dyDescent="0.2">
      <c r="B35" s="41"/>
      <c r="C35" s="41"/>
      <c r="I35" s="1">
        <v>31</v>
      </c>
      <c r="J35" s="44">
        <v>1</v>
      </c>
      <c r="K35" s="36">
        <v>-21658</v>
      </c>
      <c r="L35" s="23">
        <v>-3433.6728199999998</v>
      </c>
      <c r="M35" s="23">
        <v>-5408</v>
      </c>
      <c r="N35" s="23">
        <v>-7761</v>
      </c>
      <c r="O35" s="37">
        <v>-11027</v>
      </c>
      <c r="P35" s="4"/>
      <c r="Q35" s="4"/>
      <c r="R35" s="4"/>
      <c r="S35" s="4"/>
      <c r="T35" s="4"/>
      <c r="U35" s="4"/>
      <c r="V35" s="5"/>
      <c r="W35" s="5"/>
      <c r="X35" s="15"/>
      <c r="Y35" s="15"/>
      <c r="Z35" s="15"/>
      <c r="AA35" s="16"/>
      <c r="AC35"/>
      <c r="AD35" s="2"/>
    </row>
    <row r="36" spans="2:30" ht="12.75" x14ac:dyDescent="0.2">
      <c r="B36" s="41"/>
      <c r="C36" s="41"/>
      <c r="I36" s="7"/>
      <c r="P36" s="7"/>
      <c r="Q36" s="7"/>
      <c r="R36" s="7"/>
      <c r="S36" s="7"/>
      <c r="T36" s="7"/>
      <c r="U36" s="7"/>
      <c r="V36" s="5"/>
      <c r="W36" s="5"/>
      <c r="X36" s="15"/>
      <c r="Y36" s="15"/>
      <c r="Z36" s="15"/>
      <c r="AA36" s="16"/>
      <c r="AC36"/>
      <c r="AD36" s="2"/>
    </row>
    <row r="37" spans="2:30" ht="12.75" x14ac:dyDescent="0.2">
      <c r="B37" s="41"/>
      <c r="C37" s="41"/>
      <c r="I37" s="7"/>
      <c r="P37" s="7"/>
      <c r="Q37" s="7"/>
      <c r="R37" s="7"/>
      <c r="S37" s="7"/>
      <c r="T37" s="7"/>
      <c r="U37" s="7"/>
      <c r="V37" s="5"/>
      <c r="W37" s="5"/>
      <c r="X37" s="15"/>
      <c r="Y37" s="15"/>
      <c r="Z37" s="15"/>
      <c r="AA37" s="16"/>
      <c r="AC37"/>
      <c r="AD37" s="2"/>
    </row>
    <row r="38" spans="2:30" ht="12.75" x14ac:dyDescent="0.2">
      <c r="B38" s="41"/>
      <c r="C38" s="41"/>
      <c r="I38" s="5"/>
      <c r="P38" s="5"/>
      <c r="Q38" s="5"/>
      <c r="R38" s="5"/>
      <c r="S38" s="5"/>
      <c r="T38" s="5"/>
      <c r="U38" s="5"/>
      <c r="V38" s="5"/>
      <c r="W38" s="5"/>
      <c r="X38" s="15"/>
      <c r="Y38" s="15"/>
      <c r="Z38" s="15"/>
      <c r="AA38" s="16"/>
      <c r="AC38"/>
      <c r="AD38" s="2"/>
    </row>
    <row r="39" spans="2:30" ht="12.75" x14ac:dyDescent="0.2">
      <c r="B39" s="41"/>
      <c r="C39" s="41"/>
      <c r="I39" s="10"/>
      <c r="P39" s="10"/>
      <c r="Q39" s="10"/>
      <c r="R39" s="10"/>
      <c r="S39" s="10"/>
      <c r="T39" s="10"/>
      <c r="U39" s="10"/>
      <c r="V39" s="5"/>
      <c r="W39" s="5"/>
      <c r="X39" s="15"/>
      <c r="Y39" s="15"/>
      <c r="Z39" s="15"/>
      <c r="AA39" s="16"/>
      <c r="AC39"/>
      <c r="AD39" s="2"/>
    </row>
    <row r="40" spans="2:30" ht="12.75" x14ac:dyDescent="0.2">
      <c r="B40" s="41"/>
      <c r="C40" s="41"/>
      <c r="I40" s="11"/>
      <c r="P40" s="11"/>
      <c r="Q40" s="11"/>
      <c r="R40" s="11"/>
      <c r="S40" s="11"/>
      <c r="T40" s="11"/>
      <c r="U40" s="11"/>
      <c r="V40" s="5"/>
      <c r="W40" s="5"/>
      <c r="X40" s="15"/>
      <c r="Y40" s="15"/>
      <c r="Z40" s="15"/>
      <c r="AA40" s="16"/>
      <c r="AC40"/>
      <c r="AD40" s="2"/>
    </row>
    <row r="41" spans="2:30" ht="12.75" x14ac:dyDescent="0.2">
      <c r="B41" s="41"/>
      <c r="C41" s="41"/>
      <c r="I41" s="11"/>
      <c r="P41" s="11"/>
      <c r="Q41" s="11"/>
      <c r="R41" s="11"/>
      <c r="S41" s="11"/>
      <c r="T41" s="11"/>
      <c r="U41" s="11"/>
      <c r="V41" s="5"/>
      <c r="W41" s="5"/>
      <c r="X41" s="15"/>
      <c r="Y41" s="15"/>
      <c r="Z41" s="15"/>
      <c r="AA41" s="16"/>
      <c r="AC41"/>
      <c r="AD41" s="2"/>
    </row>
    <row r="42" spans="2:30" ht="12.75" x14ac:dyDescent="0.2">
      <c r="B42" s="41"/>
      <c r="C42" s="41"/>
      <c r="I42" s="11"/>
      <c r="P42" s="11"/>
      <c r="Q42" s="11"/>
      <c r="R42" s="11"/>
      <c r="S42" s="11"/>
      <c r="T42" s="11"/>
      <c r="U42" s="11"/>
      <c r="V42" s="5"/>
      <c r="W42" s="5"/>
      <c r="X42" s="15"/>
      <c r="Y42" s="15"/>
      <c r="Z42" s="15"/>
      <c r="AA42" s="16"/>
      <c r="AC42"/>
      <c r="AD42" s="2"/>
    </row>
    <row r="43" spans="2:30" ht="12.75" x14ac:dyDescent="0.2">
      <c r="B43" s="41"/>
      <c r="C43" s="41"/>
      <c r="I43" s="11"/>
      <c r="P43" s="11"/>
      <c r="Q43" s="11"/>
      <c r="R43" s="11"/>
      <c r="S43" s="11"/>
      <c r="T43" s="11"/>
      <c r="U43" s="11"/>
      <c r="V43" s="5"/>
      <c r="W43" s="5"/>
      <c r="X43" s="15"/>
      <c r="Y43" s="15"/>
      <c r="Z43" s="15"/>
      <c r="AA43" s="16"/>
      <c r="AC43"/>
      <c r="AD43" s="2"/>
    </row>
    <row r="44" spans="2:30" ht="12.75" x14ac:dyDescent="0.2">
      <c r="I44" s="11"/>
      <c r="P44" s="11"/>
      <c r="Q44" s="11"/>
      <c r="R44" s="11"/>
      <c r="S44" s="11"/>
      <c r="T44" s="11"/>
      <c r="U44" s="11"/>
      <c r="V44" s="5"/>
      <c r="W44" s="5"/>
      <c r="X44" s="15"/>
      <c r="Y44" s="15"/>
      <c r="Z44" s="15"/>
      <c r="AA44" s="16"/>
      <c r="AC44"/>
      <c r="AD44" s="2"/>
    </row>
    <row r="45" spans="2:30" ht="12.75" x14ac:dyDescent="0.2">
      <c r="I45" s="11"/>
      <c r="P45" s="11"/>
      <c r="Q45" s="11"/>
      <c r="R45" s="11"/>
      <c r="S45" s="11"/>
      <c r="T45" s="11"/>
      <c r="U45" s="11"/>
      <c r="V45" s="5"/>
      <c r="W45" s="5"/>
      <c r="X45" s="15"/>
      <c r="Y45" s="15"/>
      <c r="Z45" s="15"/>
      <c r="AA45" s="16"/>
      <c r="AC45"/>
      <c r="AD45" s="2"/>
    </row>
    <row r="46" spans="2:30" ht="12.75" x14ac:dyDescent="0.2">
      <c r="I46" s="11"/>
      <c r="P46" s="11"/>
      <c r="Q46" s="11"/>
      <c r="R46" s="11"/>
      <c r="S46" s="11"/>
      <c r="T46" s="11"/>
      <c r="U46" s="11"/>
      <c r="V46" s="5"/>
      <c r="W46" s="5"/>
      <c r="X46" s="15"/>
      <c r="Y46" s="15"/>
      <c r="Z46" s="15"/>
      <c r="AA46" s="16"/>
      <c r="AC46"/>
      <c r="AD46" s="2"/>
    </row>
    <row r="47" spans="2:30" ht="12.75" x14ac:dyDescent="0.2">
      <c r="I47" s="11"/>
      <c r="P47" s="11"/>
      <c r="Q47" s="11"/>
      <c r="R47" s="11"/>
      <c r="S47" s="11"/>
      <c r="T47" s="11"/>
      <c r="U47" s="11"/>
      <c r="V47" s="5"/>
      <c r="W47" s="5"/>
      <c r="X47" s="15"/>
      <c r="Y47" s="15"/>
      <c r="Z47" s="15"/>
      <c r="AA47" s="16"/>
      <c r="AC47"/>
      <c r="AD47" s="2"/>
    </row>
    <row r="48" spans="2:30" ht="12.75" x14ac:dyDescent="0.2">
      <c r="I48" s="11"/>
      <c r="P48" s="11"/>
      <c r="Q48" s="11"/>
      <c r="R48" s="11"/>
      <c r="S48" s="11"/>
      <c r="T48" s="11"/>
      <c r="U48" s="11"/>
      <c r="V48" s="5"/>
      <c r="W48" s="5"/>
      <c r="X48" s="15"/>
      <c r="Y48" s="15"/>
      <c r="Z48" s="15"/>
      <c r="AA48" s="16"/>
      <c r="AC48"/>
      <c r="AD48" s="2"/>
    </row>
    <row r="49" spans="9:30" ht="12.75" x14ac:dyDescent="0.2">
      <c r="I49" s="11"/>
      <c r="P49" s="11"/>
      <c r="Q49" s="11"/>
      <c r="R49" s="11"/>
      <c r="S49" s="11"/>
      <c r="T49" s="11"/>
      <c r="U49" s="11"/>
      <c r="V49" s="5"/>
      <c r="W49" s="5"/>
      <c r="X49" s="15"/>
      <c r="Y49" s="15"/>
      <c r="Z49" s="15"/>
      <c r="AA49" s="16"/>
      <c r="AC49"/>
      <c r="AD49" s="2"/>
    </row>
    <row r="50" spans="9:30" ht="12.75" x14ac:dyDescent="0.2">
      <c r="I50" s="11"/>
      <c r="P50" s="11"/>
      <c r="Q50" s="11"/>
      <c r="R50" s="11"/>
      <c r="S50" s="11"/>
      <c r="T50" s="11"/>
      <c r="U50" s="11"/>
      <c r="V50" s="5"/>
      <c r="W50" s="5"/>
      <c r="X50" s="15"/>
      <c r="Y50" s="15"/>
      <c r="Z50" s="15"/>
      <c r="AA50" s="16"/>
      <c r="AC50"/>
      <c r="AD50" s="2"/>
    </row>
    <row r="51" spans="9:30" ht="12.75" x14ac:dyDescent="0.2">
      <c r="I51" s="11"/>
      <c r="P51" s="11"/>
      <c r="Q51" s="11"/>
      <c r="R51" s="11"/>
      <c r="S51" s="11"/>
      <c r="T51" s="11"/>
      <c r="U51" s="11"/>
      <c r="V51" s="5"/>
      <c r="W51" s="5"/>
      <c r="X51" s="15"/>
      <c r="Y51" s="15"/>
      <c r="Z51" s="15"/>
      <c r="AA51" s="16"/>
      <c r="AC51"/>
      <c r="AD51" s="2"/>
    </row>
    <row r="52" spans="9:30" ht="12.75" x14ac:dyDescent="0.2">
      <c r="I52" s="12"/>
      <c r="P52" s="12"/>
      <c r="Q52" s="11"/>
      <c r="R52" s="11"/>
      <c r="S52" s="11"/>
      <c r="T52" s="11"/>
      <c r="U52" s="11"/>
      <c r="V52" s="5"/>
      <c r="W52" s="5"/>
      <c r="X52" s="15"/>
      <c r="Y52" s="15"/>
      <c r="Z52" s="15"/>
      <c r="AA52" s="16"/>
      <c r="AC52"/>
      <c r="AD52" s="2"/>
    </row>
    <row r="53" spans="9:30" ht="12.75" x14ac:dyDescent="0.2">
      <c r="I53" s="12"/>
      <c r="P53" s="12"/>
      <c r="Q53" s="11"/>
      <c r="R53" s="11"/>
      <c r="S53" s="11"/>
      <c r="T53" s="11"/>
      <c r="U53" s="11"/>
      <c r="V53" s="5"/>
      <c r="W53" s="5"/>
      <c r="X53" s="15"/>
      <c r="Y53" s="15"/>
      <c r="Z53" s="15"/>
      <c r="AA53" s="16"/>
      <c r="AC53"/>
      <c r="AD53" s="2"/>
    </row>
    <row r="54" spans="9:30" ht="12.75" x14ac:dyDescent="0.2">
      <c r="I54" s="12"/>
      <c r="P54" s="12"/>
      <c r="Q54" s="12"/>
      <c r="R54" s="12"/>
      <c r="S54" s="12"/>
      <c r="T54" s="12"/>
      <c r="U54" s="12"/>
      <c r="V54" s="5"/>
      <c r="W54" s="5"/>
      <c r="X54" s="15"/>
      <c r="Y54" s="15"/>
      <c r="Z54" s="15"/>
      <c r="AA54" s="16"/>
      <c r="AC54"/>
      <c r="AD54" s="2"/>
    </row>
    <row r="55" spans="9:30" ht="12.75" x14ac:dyDescent="0.2">
      <c r="I55" s="12"/>
      <c r="P55" s="12"/>
      <c r="Q55" s="12"/>
      <c r="R55" s="12"/>
      <c r="S55" s="12"/>
      <c r="T55" s="12"/>
      <c r="U55" s="12"/>
      <c r="V55" s="5"/>
      <c r="W55" s="5"/>
      <c r="X55" s="15"/>
      <c r="Y55" s="15"/>
      <c r="Z55" s="15"/>
      <c r="AA55" s="16"/>
      <c r="AC55"/>
      <c r="AD55" s="2"/>
    </row>
    <row r="56" spans="9:30" ht="12.75" x14ac:dyDescent="0.2">
      <c r="I56" s="11"/>
      <c r="P56" s="11"/>
      <c r="Q56" s="11"/>
      <c r="R56" s="11"/>
      <c r="S56" s="11"/>
      <c r="T56" s="11"/>
      <c r="U56" s="11"/>
      <c r="V56" s="5"/>
      <c r="W56" s="5"/>
      <c r="X56" s="15"/>
      <c r="Y56" s="15"/>
      <c r="Z56" s="15"/>
      <c r="AA56" s="16"/>
      <c r="AC56"/>
      <c r="AD56" s="2"/>
    </row>
    <row r="57" spans="9:30" ht="12.75" x14ac:dyDescent="0.2">
      <c r="I57" s="11"/>
      <c r="P57" s="11"/>
      <c r="Q57" s="11"/>
      <c r="R57" s="11"/>
      <c r="S57" s="11"/>
      <c r="T57" s="11"/>
      <c r="U57" s="11"/>
      <c r="V57" s="5"/>
      <c r="W57" s="5"/>
      <c r="X57" s="15"/>
      <c r="Y57" s="15"/>
      <c r="Z57" s="15"/>
      <c r="AA57" s="16"/>
      <c r="AC57"/>
      <c r="AD57" s="2"/>
    </row>
    <row r="58" spans="9:30" ht="12.75" x14ac:dyDescent="0.2">
      <c r="I58" s="11"/>
      <c r="P58" s="11"/>
      <c r="Q58" s="11"/>
      <c r="R58" s="11"/>
      <c r="S58" s="11"/>
      <c r="T58" s="11"/>
      <c r="U58" s="11"/>
      <c r="V58" s="5"/>
      <c r="W58" s="5"/>
      <c r="X58" s="15"/>
      <c r="Y58" s="15"/>
      <c r="Z58" s="15"/>
      <c r="AA58" s="16"/>
      <c r="AC58"/>
      <c r="AD58" s="2"/>
    </row>
    <row r="59" spans="9:30" ht="12.75" x14ac:dyDescent="0.2">
      <c r="I59" s="13"/>
      <c r="P59" s="13"/>
      <c r="Q59" s="13"/>
      <c r="R59" s="13"/>
      <c r="S59" s="13"/>
      <c r="T59" s="13"/>
      <c r="U59" s="13"/>
      <c r="V59" s="5"/>
      <c r="W59" s="5"/>
      <c r="X59" s="15"/>
      <c r="Y59" s="15"/>
      <c r="Z59" s="15"/>
      <c r="AA59" s="16"/>
      <c r="AC59"/>
      <c r="AD59" s="2"/>
    </row>
    <row r="60" spans="9:30" ht="12.75" x14ac:dyDescent="0.2">
      <c r="V60" s="5"/>
      <c r="W60" s="5"/>
      <c r="X60" s="15"/>
      <c r="Y60" s="15"/>
      <c r="Z60" s="15"/>
      <c r="AA60" s="16"/>
      <c r="AC60"/>
      <c r="AD60" s="2"/>
    </row>
    <row r="61" spans="9:30" ht="12.75" x14ac:dyDescent="0.2">
      <c r="V61" s="5"/>
      <c r="W61" s="5"/>
      <c r="X61" s="15"/>
      <c r="Y61" s="15"/>
      <c r="Z61" s="15"/>
      <c r="AA61" s="16"/>
      <c r="AC61"/>
      <c r="AD61" s="2"/>
    </row>
    <row r="62" spans="9:30" ht="12.75" x14ac:dyDescent="0.2">
      <c r="V62" s="5"/>
      <c r="W62" s="5"/>
      <c r="X62" s="15"/>
      <c r="Y62" s="15"/>
      <c r="Z62" s="15"/>
      <c r="AA62" s="16"/>
      <c r="AC62"/>
      <c r="AD62" s="2"/>
    </row>
    <row r="63" spans="9:30" ht="12.75" x14ac:dyDescent="0.2">
      <c r="V63" s="5"/>
      <c r="W63" s="5"/>
      <c r="X63" s="15"/>
      <c r="Y63" s="15"/>
      <c r="Z63" s="15"/>
      <c r="AA63" s="16"/>
      <c r="AC63"/>
      <c r="AD63" s="2"/>
    </row>
    <row r="64" spans="9:30" ht="12.75" x14ac:dyDescent="0.2">
      <c r="V64" s="5"/>
      <c r="W64" s="5"/>
      <c r="X64" s="15"/>
      <c r="Y64" s="15"/>
      <c r="Z64" s="15"/>
      <c r="AA64" s="16"/>
      <c r="AC64"/>
      <c r="AD64" s="2"/>
    </row>
    <row r="65" spans="22:30" ht="12.75" x14ac:dyDescent="0.2">
      <c r="V65" s="5"/>
      <c r="W65" s="5"/>
      <c r="X65" s="15"/>
      <c r="Y65" s="15"/>
      <c r="Z65" s="15"/>
      <c r="AA65" s="16"/>
      <c r="AC65"/>
      <c r="AD65" s="2"/>
    </row>
    <row r="66" spans="22:30" ht="12.75" x14ac:dyDescent="0.2">
      <c r="V66" s="5"/>
      <c r="W66" s="5"/>
      <c r="X66" s="15"/>
      <c r="Y66" s="15"/>
      <c r="Z66" s="15"/>
      <c r="AA66" s="16"/>
      <c r="AC66"/>
      <c r="AD66" s="2"/>
    </row>
    <row r="67" spans="22:30" ht="12.75" x14ac:dyDescent="0.2">
      <c r="V67" s="5"/>
      <c r="W67" s="5"/>
      <c r="X67" s="15"/>
      <c r="Y67" s="15"/>
      <c r="Z67" s="15"/>
      <c r="AA67" s="16"/>
      <c r="AC67"/>
      <c r="AD67" s="2"/>
    </row>
    <row r="68" spans="22:30" ht="12.75" x14ac:dyDescent="0.2">
      <c r="V68" s="5"/>
      <c r="W68" s="5"/>
      <c r="X68" s="15"/>
      <c r="Y68" s="15"/>
      <c r="Z68" s="15"/>
      <c r="AA68" s="16"/>
      <c r="AC68"/>
      <c r="AD68" s="2"/>
    </row>
    <row r="69" spans="22:30" ht="12.75" x14ac:dyDescent="0.2">
      <c r="V69" s="5"/>
      <c r="W69" s="5"/>
      <c r="X69" s="15"/>
      <c r="Y69" s="15"/>
      <c r="Z69" s="15"/>
      <c r="AA69" s="16"/>
      <c r="AC69"/>
      <c r="AD69" s="2"/>
    </row>
    <row r="70" spans="22:30" ht="12.75" x14ac:dyDescent="0.2">
      <c r="V70" s="5"/>
      <c r="W70" s="5"/>
      <c r="X70" s="15"/>
      <c r="Y70" s="15"/>
      <c r="Z70" s="15"/>
      <c r="AA70" s="16"/>
      <c r="AC70"/>
      <c r="AD70" s="2"/>
    </row>
    <row r="71" spans="22:30" ht="12.75" x14ac:dyDescent="0.2">
      <c r="V71" s="5"/>
      <c r="W71" s="5"/>
      <c r="X71" s="15"/>
      <c r="Y71" s="15"/>
      <c r="Z71" s="15"/>
      <c r="AA71" s="16"/>
      <c r="AC71"/>
      <c r="AD71" s="2"/>
    </row>
    <row r="72" spans="22:30" ht="12.75" x14ac:dyDescent="0.2">
      <c r="V72" s="5"/>
      <c r="W72" s="5"/>
      <c r="X72" s="15"/>
      <c r="Y72" s="15"/>
      <c r="Z72" s="15"/>
      <c r="AA72" s="16"/>
      <c r="AC72"/>
      <c r="AD72" s="2"/>
    </row>
    <row r="73" spans="22:30" ht="12.75" x14ac:dyDescent="0.2">
      <c r="V73" s="5"/>
      <c r="W73" s="5"/>
      <c r="X73" s="15"/>
      <c r="Y73" s="15"/>
      <c r="Z73" s="15"/>
      <c r="AA73" s="16"/>
      <c r="AC73"/>
      <c r="AD73" s="2"/>
    </row>
    <row r="74" spans="22:30" ht="12.75" x14ac:dyDescent="0.2">
      <c r="V74" s="5"/>
      <c r="W74" s="5"/>
      <c r="X74" s="15"/>
      <c r="Y74" s="15"/>
      <c r="Z74" s="15"/>
      <c r="AA74" s="16"/>
      <c r="AC74"/>
      <c r="AD74" s="2"/>
    </row>
    <row r="75" spans="22:30" ht="12.75" x14ac:dyDescent="0.2">
      <c r="V75" s="5"/>
      <c r="W75" s="5"/>
      <c r="X75" s="15"/>
      <c r="Y75" s="15"/>
      <c r="Z75" s="15"/>
      <c r="AA75" s="16"/>
      <c r="AC75"/>
      <c r="AD75" s="2"/>
    </row>
    <row r="76" spans="22:30" ht="12.75" x14ac:dyDescent="0.2">
      <c r="V76" s="5"/>
      <c r="W76" s="5"/>
      <c r="X76" s="15"/>
      <c r="Y76" s="15"/>
      <c r="Z76" s="15"/>
      <c r="AA76" s="16"/>
      <c r="AC76"/>
      <c r="AD76" s="2"/>
    </row>
    <row r="77" spans="22:30" ht="12.75" x14ac:dyDescent="0.2">
      <c r="V77" s="5"/>
      <c r="W77" s="5"/>
      <c r="X77" s="15"/>
      <c r="Y77" s="15"/>
      <c r="Z77" s="15"/>
      <c r="AA77" s="16"/>
      <c r="AC77"/>
      <c r="AD77" s="2"/>
    </row>
    <row r="78" spans="22:30" ht="12.75" x14ac:dyDescent="0.2">
      <c r="V78" s="5"/>
      <c r="W78" s="5"/>
      <c r="X78" s="15"/>
      <c r="Y78" s="15"/>
      <c r="Z78" s="15"/>
      <c r="AA78" s="16"/>
      <c r="AC78"/>
      <c r="AD78" s="2"/>
    </row>
    <row r="79" spans="22:30" ht="12.75" x14ac:dyDescent="0.2">
      <c r="V79" s="5"/>
      <c r="W79" s="5"/>
      <c r="X79" s="15"/>
      <c r="Y79" s="15"/>
      <c r="Z79" s="15"/>
      <c r="AA79" s="16"/>
      <c r="AC79"/>
      <c r="AD79" s="2"/>
    </row>
    <row r="80" spans="22:30" ht="12.75" x14ac:dyDescent="0.2">
      <c r="V80" s="5"/>
      <c r="W80" s="5"/>
      <c r="X80" s="15"/>
      <c r="Y80" s="15"/>
      <c r="Z80" s="15"/>
      <c r="AA80" s="16"/>
      <c r="AC80"/>
      <c r="AD80" s="2"/>
    </row>
    <row r="81" spans="9:30" ht="12.75" x14ac:dyDescent="0.2">
      <c r="V81" s="5"/>
      <c r="W81" s="5"/>
      <c r="X81" s="15"/>
      <c r="Y81" s="15"/>
      <c r="Z81" s="15"/>
      <c r="AA81" s="16"/>
      <c r="AC81"/>
      <c r="AD81" s="2"/>
    </row>
    <row r="82" spans="9:30" ht="12.75" x14ac:dyDescent="0.2">
      <c r="V82" s="5"/>
      <c r="W82" s="5"/>
      <c r="X82" s="15"/>
      <c r="Y82" s="15"/>
      <c r="Z82" s="15"/>
      <c r="AA82" s="16"/>
      <c r="AC82"/>
      <c r="AD82" s="2"/>
    </row>
    <row r="83" spans="9:30" ht="12.75" x14ac:dyDescent="0.2">
      <c r="V83" s="5"/>
      <c r="W83" s="5"/>
      <c r="X83" s="15"/>
      <c r="Y83" s="15"/>
      <c r="Z83" s="15"/>
      <c r="AA83" s="16"/>
      <c r="AC83"/>
      <c r="AD83" s="2"/>
    </row>
    <row r="84" spans="9:30" ht="12.75" x14ac:dyDescent="0.2">
      <c r="V84" s="5"/>
      <c r="W84" s="5"/>
      <c r="X84" s="15"/>
      <c r="Y84" s="15"/>
      <c r="Z84" s="15"/>
      <c r="AA84" s="16"/>
      <c r="AC84"/>
      <c r="AD84" s="2"/>
    </row>
    <row r="85" spans="9:30" ht="12.75" x14ac:dyDescent="0.2">
      <c r="V85" s="5"/>
      <c r="W85" s="5"/>
      <c r="X85" s="15"/>
      <c r="Y85" s="15"/>
      <c r="Z85" s="15"/>
      <c r="AA85" s="16"/>
      <c r="AC85"/>
      <c r="AD85" s="2"/>
    </row>
    <row r="86" spans="9:30" ht="12.75" x14ac:dyDescent="0.2">
      <c r="V86" s="5"/>
      <c r="W86" s="5"/>
      <c r="X86" s="15"/>
      <c r="Y86" s="15"/>
      <c r="Z86" s="15"/>
      <c r="AA86" s="16"/>
      <c r="AC86"/>
      <c r="AD86" s="2"/>
    </row>
    <row r="87" spans="9:30" ht="12.75" x14ac:dyDescent="0.2">
      <c r="V87" s="5"/>
      <c r="W87" s="5"/>
      <c r="X87" s="15"/>
      <c r="Y87" s="15"/>
      <c r="Z87" s="15"/>
      <c r="AA87" s="16"/>
      <c r="AC87"/>
      <c r="AD87" s="2"/>
    </row>
    <row r="88" spans="9:30" ht="12.75" x14ac:dyDescent="0.2">
      <c r="V88" s="5"/>
      <c r="W88" s="5"/>
      <c r="X88" s="15"/>
      <c r="Y88" s="15"/>
      <c r="Z88" s="15"/>
      <c r="AA88" s="16"/>
      <c r="AC88"/>
      <c r="AD88" s="2"/>
    </row>
    <row r="89" spans="9:30" ht="12.75" x14ac:dyDescent="0.2">
      <c r="V89" s="5"/>
      <c r="W89" s="5"/>
      <c r="X89" s="15"/>
      <c r="Y89" s="15"/>
      <c r="Z89" s="15"/>
      <c r="AA89" s="16"/>
      <c r="AC89"/>
      <c r="AD89" s="2"/>
    </row>
    <row r="90" spans="9:30" ht="12.75" x14ac:dyDescent="0.2">
      <c r="V90" s="5"/>
      <c r="W90" s="5"/>
      <c r="X90" s="15"/>
      <c r="Y90" s="15"/>
      <c r="Z90" s="15"/>
      <c r="AA90" s="16"/>
      <c r="AC90"/>
      <c r="AD90" s="2"/>
    </row>
    <row r="91" spans="9:30" ht="12.75" x14ac:dyDescent="0.2">
      <c r="V91" s="5"/>
      <c r="W91" s="5"/>
      <c r="X91" s="15"/>
      <c r="Y91" s="15"/>
      <c r="Z91" s="15"/>
      <c r="AA91" s="16"/>
      <c r="AC91"/>
      <c r="AD91" s="2"/>
    </row>
    <row r="92" spans="9:30" ht="12.75" x14ac:dyDescent="0.2">
      <c r="V92" s="5"/>
      <c r="W92" s="5"/>
      <c r="X92" s="15"/>
      <c r="Y92" s="15"/>
      <c r="Z92" s="15"/>
      <c r="AA92" s="16"/>
      <c r="AC92"/>
      <c r="AD92" s="2"/>
    </row>
    <row r="93" spans="9:30" ht="12.75" x14ac:dyDescent="0.2">
      <c r="I93" s="5"/>
      <c r="P93" s="5"/>
      <c r="Q93" s="5"/>
      <c r="R93" s="5"/>
      <c r="S93" s="5"/>
      <c r="T93" s="5"/>
      <c r="U93" s="5"/>
      <c r="V93" s="5"/>
      <c r="W93" s="5"/>
      <c r="X93" s="15"/>
      <c r="Y93" s="15"/>
      <c r="Z93" s="15"/>
      <c r="AA93" s="16"/>
      <c r="AC93"/>
      <c r="AD93" s="2"/>
    </row>
    <row r="94" spans="9:30" ht="12.75" x14ac:dyDescent="0.2">
      <c r="I94" s="5"/>
      <c r="P94" s="5"/>
      <c r="Q94" s="5"/>
      <c r="R94" s="5"/>
      <c r="S94" s="5"/>
      <c r="T94" s="5"/>
      <c r="U94" s="5"/>
      <c r="V94" s="5"/>
      <c r="W94" s="5"/>
      <c r="X94" s="15"/>
      <c r="Y94" s="15"/>
      <c r="Z94" s="15"/>
      <c r="AA94" s="16"/>
      <c r="AC94"/>
      <c r="AD94" s="2"/>
    </row>
    <row r="95" spans="9:30" x14ac:dyDescent="0.2">
      <c r="I95" s="9"/>
      <c r="P95" s="9"/>
      <c r="Q95" s="9"/>
      <c r="R95" s="9"/>
      <c r="S95" s="9"/>
      <c r="T95" s="9"/>
      <c r="U95" s="9"/>
      <c r="V95" s="5"/>
      <c r="W95" s="5"/>
      <c r="X95" s="15"/>
      <c r="Y95" s="15"/>
      <c r="Z95" s="15"/>
      <c r="AA95" s="16"/>
    </row>
    <row r="96" spans="9:30" x14ac:dyDescent="0.2">
      <c r="I96" s="9"/>
      <c r="P96" s="9"/>
      <c r="Q96" s="9"/>
      <c r="R96" s="9"/>
      <c r="S96" s="9"/>
      <c r="T96" s="9"/>
      <c r="U96" s="9"/>
      <c r="V96" s="9"/>
      <c r="W96" s="9"/>
    </row>
  </sheetData>
  <mergeCells count="7">
    <mergeCell ref="C2:H2"/>
    <mergeCell ref="Q24:W25"/>
    <mergeCell ref="C3:H3"/>
    <mergeCell ref="J3:O3"/>
    <mergeCell ref="Q3:V3"/>
    <mergeCell ref="C11:H12"/>
    <mergeCell ref="D13:H13"/>
  </mergeCells>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2:AE96"/>
  <sheetViews>
    <sheetView zoomScale="85" zoomScaleNormal="85" workbookViewId="0">
      <selection activeCell="L39" sqref="L39"/>
    </sheetView>
  </sheetViews>
  <sheetFormatPr defaultRowHeight="12" x14ac:dyDescent="0.2"/>
  <cols>
    <col min="1" max="1" width="2.42578125" style="1" customWidth="1"/>
    <col min="2" max="2" width="2.5703125" style="1" customWidth="1"/>
    <col min="3" max="3" width="14.5703125" style="1" customWidth="1"/>
    <col min="4" max="4" width="10" style="1" bestFit="1" customWidth="1"/>
    <col min="5" max="5" width="10.85546875" style="1" bestFit="1" customWidth="1"/>
    <col min="6" max="6" width="10" style="1" bestFit="1" customWidth="1"/>
    <col min="7" max="8" width="10" style="1" customWidth="1"/>
    <col min="9" max="9" width="4.140625" style="1" customWidth="1"/>
    <col min="10" max="15" width="8.7109375" style="1" customWidth="1"/>
    <col min="16" max="16" width="2.5703125" style="1" customWidth="1"/>
    <col min="17" max="17" width="18.28515625" style="1" customWidth="1"/>
    <col min="18" max="22" width="9.140625" style="1"/>
    <col min="23" max="23" width="3.5703125" style="1" customWidth="1"/>
    <col min="24" max="24" width="15.85546875" style="14" bestFit="1" customWidth="1"/>
    <col min="25" max="26" width="6.5703125" style="14" bestFit="1" customWidth="1"/>
    <col min="27" max="27" width="7.85546875" style="14" bestFit="1" customWidth="1"/>
    <col min="28" max="28" width="8" style="14" bestFit="1" customWidth="1"/>
    <col min="29" max="16384" width="9.140625" style="1"/>
  </cols>
  <sheetData>
    <row r="2" spans="2:31" x14ac:dyDescent="0.2">
      <c r="C2" s="64" t="s">
        <v>24</v>
      </c>
      <c r="D2" s="64"/>
      <c r="E2" s="64"/>
      <c r="F2" s="64"/>
      <c r="G2" s="64"/>
      <c r="H2" s="64"/>
    </row>
    <row r="3" spans="2:31" ht="29.25" customHeight="1" x14ac:dyDescent="0.2">
      <c r="C3" s="64" t="s">
        <v>21</v>
      </c>
      <c r="D3" s="64"/>
      <c r="E3" s="64"/>
      <c r="F3" s="64"/>
      <c r="G3" s="64"/>
      <c r="H3" s="64"/>
      <c r="I3" s="27"/>
      <c r="J3" s="64" t="s">
        <v>18</v>
      </c>
      <c r="K3" s="64"/>
      <c r="L3" s="64"/>
      <c r="M3" s="64"/>
      <c r="N3" s="64"/>
      <c r="O3" s="64"/>
      <c r="P3" s="27"/>
      <c r="Q3" s="64" t="s">
        <v>20</v>
      </c>
      <c r="R3" s="64"/>
      <c r="S3" s="64"/>
      <c r="T3" s="64"/>
      <c r="U3" s="64"/>
      <c r="V3" s="64"/>
      <c r="W3" s="17"/>
    </row>
    <row r="4" spans="2:31" s="3" customFormat="1" ht="41.25" customHeight="1" x14ac:dyDescent="0.2">
      <c r="B4" s="1"/>
      <c r="D4" s="38" t="s">
        <v>7</v>
      </c>
      <c r="E4" s="38" t="s">
        <v>5</v>
      </c>
      <c r="F4" s="38" t="s">
        <v>6</v>
      </c>
      <c r="G4" s="38" t="s">
        <v>15</v>
      </c>
      <c r="H4" s="38" t="s">
        <v>14</v>
      </c>
      <c r="I4" s="1"/>
      <c r="J4" s="30" t="s">
        <v>11</v>
      </c>
      <c r="K4" s="28" t="s">
        <v>7</v>
      </c>
      <c r="L4" s="29" t="s">
        <v>5</v>
      </c>
      <c r="M4" s="29" t="s">
        <v>6</v>
      </c>
      <c r="N4" s="29" t="s">
        <v>15</v>
      </c>
      <c r="O4" s="29" t="s">
        <v>14</v>
      </c>
      <c r="P4" s="1"/>
      <c r="V4" s="1"/>
      <c r="W4" s="1"/>
    </row>
    <row r="5" spans="2:31" ht="12.75" x14ac:dyDescent="0.2">
      <c r="C5" s="40" t="s">
        <v>12</v>
      </c>
      <c r="D5" s="39">
        <f>MAX(0,K5:K35)</f>
        <v>11656</v>
      </c>
      <c r="E5" s="39">
        <f t="shared" ref="E5:H5" si="0">MAX(0,L5:L35)</f>
        <v>9148.1138300000002</v>
      </c>
      <c r="F5" s="39">
        <f t="shared" si="0"/>
        <v>12729</v>
      </c>
      <c r="G5" s="39">
        <f t="shared" si="0"/>
        <v>388</v>
      </c>
      <c r="H5" s="39">
        <f t="shared" si="0"/>
        <v>6003</v>
      </c>
      <c r="I5" s="1">
        <v>1</v>
      </c>
      <c r="J5" s="42">
        <v>1</v>
      </c>
      <c r="K5" s="31">
        <v>11656</v>
      </c>
      <c r="L5" s="32">
        <v>9148.1138300000002</v>
      </c>
      <c r="M5" s="32">
        <v>12729</v>
      </c>
      <c r="N5" s="32">
        <v>388</v>
      </c>
      <c r="O5" s="33">
        <v>6003</v>
      </c>
      <c r="AC5"/>
      <c r="AD5" s="2"/>
      <c r="AE5" s="6"/>
    </row>
    <row r="6" spans="2:31" ht="12.75" x14ac:dyDescent="0.2">
      <c r="B6" s="41"/>
      <c r="C6" s="40" t="s">
        <v>13</v>
      </c>
      <c r="D6" s="39">
        <f>MAX(0,-MIN(K5:K35))</f>
        <v>32604</v>
      </c>
      <c r="E6" s="39">
        <f>MAX(0,-MIN(L5:L35))</f>
        <v>11820.57641</v>
      </c>
      <c r="F6" s="39">
        <f>MAX(0,-MIN(M5:M35))</f>
        <v>6313</v>
      </c>
      <c r="G6" s="39">
        <f>MAX(0,-MIN(N5:N35))</f>
        <v>9897</v>
      </c>
      <c r="H6" s="39">
        <f>MAX(0,-MIN(O5:O35))</f>
        <v>6363</v>
      </c>
      <c r="I6" s="1">
        <v>2</v>
      </c>
      <c r="J6" s="43">
        <v>1</v>
      </c>
      <c r="K6" s="34">
        <v>7663</v>
      </c>
      <c r="L6" s="18">
        <v>7147.0006100000001</v>
      </c>
      <c r="M6" s="18">
        <v>6974</v>
      </c>
      <c r="N6" s="18">
        <v>203</v>
      </c>
      <c r="O6" s="35">
        <v>3750</v>
      </c>
      <c r="AC6"/>
      <c r="AD6" s="2"/>
    </row>
    <row r="7" spans="2:31" ht="12.75" x14ac:dyDescent="0.2">
      <c r="I7" s="1">
        <v>3</v>
      </c>
      <c r="J7" s="43">
        <v>1</v>
      </c>
      <c r="K7" s="34">
        <v>4814</v>
      </c>
      <c r="L7" s="18">
        <v>6311.9999900000003</v>
      </c>
      <c r="M7" s="18">
        <v>5200</v>
      </c>
      <c r="N7" s="18">
        <v>146</v>
      </c>
      <c r="O7" s="35">
        <v>3356</v>
      </c>
      <c r="W7" s="5"/>
      <c r="AC7"/>
      <c r="AD7" s="2"/>
    </row>
    <row r="8" spans="2:31" ht="12.75" x14ac:dyDescent="0.2">
      <c r="I8" s="1">
        <v>4</v>
      </c>
      <c r="J8" s="43">
        <v>1</v>
      </c>
      <c r="K8" s="34">
        <v>3679</v>
      </c>
      <c r="L8" s="18">
        <v>5390.9998999999998</v>
      </c>
      <c r="M8" s="18">
        <v>4256</v>
      </c>
      <c r="N8" s="18">
        <v>136</v>
      </c>
      <c r="O8" s="35">
        <v>2706</v>
      </c>
      <c r="W8" s="5"/>
      <c r="AC8"/>
      <c r="AD8" s="2"/>
    </row>
    <row r="9" spans="2:31" ht="12.75" x14ac:dyDescent="0.2">
      <c r="I9" s="1">
        <v>5</v>
      </c>
      <c r="J9" s="43">
        <v>1</v>
      </c>
      <c r="K9" s="34">
        <v>2597</v>
      </c>
      <c r="L9" s="18">
        <v>4918.8474699999997</v>
      </c>
      <c r="M9" s="18">
        <v>3563</v>
      </c>
      <c r="N9" s="18">
        <v>96</v>
      </c>
      <c r="O9" s="35">
        <v>2558</v>
      </c>
      <c r="W9" s="5"/>
      <c r="AC9"/>
      <c r="AD9" s="2"/>
    </row>
    <row r="10" spans="2:31" ht="12.75" x14ac:dyDescent="0.2">
      <c r="I10" s="1">
        <v>6</v>
      </c>
      <c r="J10" s="43">
        <v>1</v>
      </c>
      <c r="K10" s="34">
        <v>1586</v>
      </c>
      <c r="L10" s="18">
        <v>4713.0056000000004</v>
      </c>
      <c r="M10" s="18">
        <v>3062</v>
      </c>
      <c r="N10" s="18">
        <v>84</v>
      </c>
      <c r="O10" s="35">
        <v>2234</v>
      </c>
      <c r="W10" s="5"/>
      <c r="AC10"/>
      <c r="AD10" s="2"/>
    </row>
    <row r="11" spans="2:31" ht="12.75" customHeight="1" x14ac:dyDescent="0.2">
      <c r="C11" s="64" t="s">
        <v>17</v>
      </c>
      <c r="D11" s="64"/>
      <c r="E11" s="64"/>
      <c r="F11" s="64"/>
      <c r="G11" s="64"/>
      <c r="H11" s="64"/>
      <c r="I11" s="1">
        <v>7</v>
      </c>
      <c r="J11" s="43">
        <v>1</v>
      </c>
      <c r="K11" s="34">
        <v>992</v>
      </c>
      <c r="L11" s="18">
        <v>4613.0002100000002</v>
      </c>
      <c r="M11" s="18">
        <v>2564</v>
      </c>
      <c r="N11" s="18">
        <v>74</v>
      </c>
      <c r="O11" s="35">
        <v>2117</v>
      </c>
      <c r="W11" s="5"/>
      <c r="AC11"/>
      <c r="AD11" s="2"/>
    </row>
    <row r="12" spans="2:31" ht="12.75" x14ac:dyDescent="0.2">
      <c r="C12" s="64"/>
      <c r="D12" s="64"/>
      <c r="E12" s="64"/>
      <c r="F12" s="64"/>
      <c r="G12" s="64"/>
      <c r="H12" s="64"/>
      <c r="I12" s="1">
        <v>8</v>
      </c>
      <c r="J12" s="43">
        <v>1</v>
      </c>
      <c r="K12" s="34">
        <v>260</v>
      </c>
      <c r="L12" s="18">
        <v>4546.00018</v>
      </c>
      <c r="M12" s="18">
        <v>2432</v>
      </c>
      <c r="N12" s="18">
        <v>62</v>
      </c>
      <c r="O12" s="35">
        <v>1814</v>
      </c>
      <c r="W12" s="5"/>
      <c r="AC12"/>
      <c r="AD12" s="2"/>
    </row>
    <row r="13" spans="2:31" ht="12.75" x14ac:dyDescent="0.2">
      <c r="C13" s="4"/>
      <c r="D13" s="65" t="s">
        <v>10</v>
      </c>
      <c r="E13" s="66"/>
      <c r="F13" s="66"/>
      <c r="G13" s="66"/>
      <c r="H13" s="66"/>
      <c r="I13" s="1">
        <v>9</v>
      </c>
      <c r="J13" s="43">
        <v>1</v>
      </c>
      <c r="K13" s="34">
        <v>-193</v>
      </c>
      <c r="L13" s="18">
        <v>4347.9648299999999</v>
      </c>
      <c r="M13" s="18">
        <v>2307</v>
      </c>
      <c r="N13" s="18">
        <v>55</v>
      </c>
      <c r="O13" s="35">
        <v>1654</v>
      </c>
      <c r="W13" s="5"/>
      <c r="AC13"/>
      <c r="AD13" s="2"/>
    </row>
    <row r="14" spans="2:31" ht="12.75" customHeight="1" x14ac:dyDescent="0.2">
      <c r="C14" s="19"/>
      <c r="D14" s="50" t="s">
        <v>7</v>
      </c>
      <c r="E14" s="51" t="s">
        <v>5</v>
      </c>
      <c r="F14" s="51" t="s">
        <v>6</v>
      </c>
      <c r="G14" s="51" t="s">
        <v>15</v>
      </c>
      <c r="H14" s="52" t="s">
        <v>14</v>
      </c>
      <c r="I14" s="1">
        <v>10</v>
      </c>
      <c r="J14" s="43">
        <v>1</v>
      </c>
      <c r="K14" s="34">
        <v>-902</v>
      </c>
      <c r="L14" s="18">
        <v>4184.0864099999999</v>
      </c>
      <c r="M14" s="18">
        <v>2077</v>
      </c>
      <c r="N14" s="18">
        <v>49</v>
      </c>
      <c r="O14" s="35">
        <v>1351</v>
      </c>
      <c r="W14" s="5"/>
      <c r="AC14"/>
      <c r="AD14" s="2"/>
    </row>
    <row r="15" spans="2:31" ht="12.75" customHeight="1" x14ac:dyDescent="0.2">
      <c r="C15" s="20" t="s">
        <v>0</v>
      </c>
      <c r="D15" s="31">
        <f>MAX(K5:K35)</f>
        <v>11656</v>
      </c>
      <c r="E15" s="32">
        <f t="shared" ref="E15:H15" si="1">MAX(L5:L35)</f>
        <v>9148.1138300000002</v>
      </c>
      <c r="F15" s="32">
        <f t="shared" si="1"/>
        <v>12729</v>
      </c>
      <c r="G15" s="32">
        <f t="shared" si="1"/>
        <v>388</v>
      </c>
      <c r="H15" s="33">
        <f t="shared" si="1"/>
        <v>6003</v>
      </c>
      <c r="I15" s="1">
        <v>11</v>
      </c>
      <c r="J15" s="43">
        <v>1</v>
      </c>
      <c r="K15" s="34">
        <v>-1169</v>
      </c>
      <c r="L15" s="18">
        <v>3950.14192</v>
      </c>
      <c r="M15" s="18">
        <v>1767</v>
      </c>
      <c r="N15" s="18">
        <v>45</v>
      </c>
      <c r="O15" s="35">
        <v>1220</v>
      </c>
      <c r="W15" s="8"/>
      <c r="AC15"/>
      <c r="AD15" s="2"/>
    </row>
    <row r="16" spans="2:31" ht="12.75" x14ac:dyDescent="0.2">
      <c r="C16" s="21">
        <v>0.95</v>
      </c>
      <c r="D16" s="34">
        <f>PERCENTILE(K5:K35, 0.95)</f>
        <v>6380.9499999999916</v>
      </c>
      <c r="E16" s="18">
        <f t="shared" ref="E16:H16" si="2">PERCENTILE(L5:L35, 0.95)</f>
        <v>6771.2503309999975</v>
      </c>
      <c r="F16" s="18">
        <f t="shared" si="2"/>
        <v>6175.6999999999953</v>
      </c>
      <c r="G16" s="18">
        <f t="shared" si="2"/>
        <v>177.34999999999985</v>
      </c>
      <c r="H16" s="35">
        <f t="shared" si="2"/>
        <v>3572.6999999999989</v>
      </c>
      <c r="I16" s="1">
        <v>12</v>
      </c>
      <c r="J16" s="43">
        <v>1</v>
      </c>
      <c r="K16" s="34">
        <v>-2158</v>
      </c>
      <c r="L16" s="18">
        <v>3762.8183399999998</v>
      </c>
      <c r="M16" s="18">
        <v>1560</v>
      </c>
      <c r="N16" s="18">
        <v>41</v>
      </c>
      <c r="O16" s="35">
        <v>1097</v>
      </c>
      <c r="W16" s="8"/>
      <c r="AC16"/>
      <c r="AD16" s="2"/>
    </row>
    <row r="17" spans="1:30" ht="12.75" x14ac:dyDescent="0.2">
      <c r="C17" s="22">
        <v>0.75</v>
      </c>
      <c r="D17" s="34">
        <f>PERCENTILE(K5:K35, 0.75)</f>
        <v>146.75</v>
      </c>
      <c r="E17" s="18">
        <f t="shared" ref="E17:H17" si="3">PERCENTILE(L5:L35, 0.75)</f>
        <v>4496.4913424999995</v>
      </c>
      <c r="F17" s="18">
        <f t="shared" si="3"/>
        <v>2400.75</v>
      </c>
      <c r="G17" s="18">
        <f t="shared" si="3"/>
        <v>60.25</v>
      </c>
      <c r="H17" s="35">
        <f t="shared" si="3"/>
        <v>1774</v>
      </c>
      <c r="I17" s="1">
        <v>13</v>
      </c>
      <c r="J17" s="43">
        <v>1</v>
      </c>
      <c r="K17" s="34">
        <v>-2382</v>
      </c>
      <c r="L17" s="18">
        <v>3563.7670600000001</v>
      </c>
      <c r="M17" s="18">
        <v>1347</v>
      </c>
      <c r="N17" s="18">
        <v>39</v>
      </c>
      <c r="O17" s="35">
        <v>962</v>
      </c>
      <c r="W17" s="5"/>
      <c r="AC17"/>
      <c r="AD17" s="2"/>
    </row>
    <row r="18" spans="1:30" ht="12.75" x14ac:dyDescent="0.2">
      <c r="C18" s="22">
        <v>0.5</v>
      </c>
      <c r="D18" s="34">
        <f>PERCENTILE(K5:K35, 0.5)</f>
        <v>-3569.5</v>
      </c>
      <c r="E18" s="18">
        <f t="shared" ref="E18:H18" si="4">PERCENTILE(L5:L35, 0.5)</f>
        <v>3233.2146199999997</v>
      </c>
      <c r="F18" s="18">
        <f t="shared" si="4"/>
        <v>592</v>
      </c>
      <c r="G18" s="18">
        <f t="shared" si="4"/>
        <v>30</v>
      </c>
      <c r="H18" s="35">
        <f t="shared" si="4"/>
        <v>710.5</v>
      </c>
      <c r="I18" s="1">
        <v>14</v>
      </c>
      <c r="J18" s="43">
        <v>1</v>
      </c>
      <c r="K18" s="34">
        <v>-2656</v>
      </c>
      <c r="L18" s="18">
        <v>3464.6272199999999</v>
      </c>
      <c r="M18" s="18">
        <v>983</v>
      </c>
      <c r="N18" s="18">
        <v>34</v>
      </c>
      <c r="O18" s="35">
        <v>869</v>
      </c>
      <c r="W18" s="5"/>
      <c r="AC18"/>
      <c r="AD18" s="2"/>
    </row>
    <row r="19" spans="1:30" ht="12.75" x14ac:dyDescent="0.2">
      <c r="C19" s="22">
        <v>0.25</v>
      </c>
      <c r="D19" s="34">
        <f>PERCENTILE(K5:K35, 0.25)</f>
        <v>-7392.75</v>
      </c>
      <c r="E19" s="18">
        <f t="shared" ref="E19:H19" si="5">PERCENTILE(L5:L35, 0.25)</f>
        <v>2392.9457300000004</v>
      </c>
      <c r="F19" s="18">
        <f t="shared" si="5"/>
        <v>-1327</v>
      </c>
      <c r="G19" s="18">
        <f t="shared" si="5"/>
        <v>-588.25</v>
      </c>
      <c r="H19" s="35">
        <f t="shared" si="5"/>
        <v>-4</v>
      </c>
      <c r="I19" s="1">
        <v>15</v>
      </c>
      <c r="J19" s="43">
        <v>1</v>
      </c>
      <c r="K19" s="34">
        <v>-3464</v>
      </c>
      <c r="L19" s="18">
        <v>3322.8156199999999</v>
      </c>
      <c r="M19" s="18">
        <v>694</v>
      </c>
      <c r="N19" s="18">
        <v>32</v>
      </c>
      <c r="O19" s="35">
        <v>752</v>
      </c>
      <c r="P19" s="4"/>
      <c r="W19" s="5"/>
      <c r="AC19"/>
      <c r="AD19" s="2"/>
    </row>
    <row r="20" spans="1:30" ht="12.75" x14ac:dyDescent="0.2">
      <c r="C20" s="21">
        <v>0.05</v>
      </c>
      <c r="D20" s="34">
        <f>PERCENTILE(K5:K35, 0.05)</f>
        <v>-11768.75</v>
      </c>
      <c r="E20" s="18">
        <f t="shared" ref="E20:H20" si="6">PERCENTILE(L5:L35, 0.05)</f>
        <v>1474.0824115</v>
      </c>
      <c r="F20" s="18">
        <f t="shared" si="6"/>
        <v>-3495.85</v>
      </c>
      <c r="G20" s="18">
        <f t="shared" si="6"/>
        <v>-3869.1</v>
      </c>
      <c r="H20" s="35">
        <f t="shared" si="6"/>
        <v>-1093.25</v>
      </c>
      <c r="I20" s="1">
        <v>16</v>
      </c>
      <c r="J20" s="43">
        <v>1</v>
      </c>
      <c r="K20" s="34">
        <v>-3675</v>
      </c>
      <c r="L20" s="18">
        <v>3143.6136200000001</v>
      </c>
      <c r="M20" s="18">
        <v>490</v>
      </c>
      <c r="N20" s="18">
        <v>28</v>
      </c>
      <c r="O20" s="35">
        <v>669</v>
      </c>
      <c r="P20" s="4"/>
      <c r="W20" s="5"/>
      <c r="AC20"/>
      <c r="AD20" s="2"/>
    </row>
    <row r="21" spans="1:30" ht="12.75" x14ac:dyDescent="0.2">
      <c r="C21" s="62" t="s">
        <v>3</v>
      </c>
      <c r="D21" s="34">
        <f>MIN(K5:K35)</f>
        <v>-32604</v>
      </c>
      <c r="E21" s="18">
        <f t="shared" ref="E21:H21" si="7">MIN(L5:L35)</f>
        <v>-11820.57641</v>
      </c>
      <c r="F21" s="18">
        <f t="shared" si="7"/>
        <v>-6313</v>
      </c>
      <c r="G21" s="18">
        <f t="shared" si="7"/>
        <v>-9897</v>
      </c>
      <c r="H21" s="35">
        <f t="shared" si="7"/>
        <v>-6363</v>
      </c>
      <c r="I21" s="1">
        <v>17</v>
      </c>
      <c r="J21" s="43">
        <v>1</v>
      </c>
      <c r="K21" s="34">
        <v>-4130</v>
      </c>
      <c r="L21" s="18">
        <v>2996.4873499999999</v>
      </c>
      <c r="M21" s="18">
        <v>277</v>
      </c>
      <c r="N21" s="18">
        <v>23</v>
      </c>
      <c r="O21" s="35">
        <v>605</v>
      </c>
      <c r="P21" s="4"/>
      <c r="W21" s="5"/>
      <c r="AC21"/>
      <c r="AD21" s="2"/>
    </row>
    <row r="22" spans="1:30" ht="12.75" x14ac:dyDescent="0.2">
      <c r="C22" s="61" t="s">
        <v>1</v>
      </c>
      <c r="D22" s="31">
        <f>AVERAGE(K5:K35)</f>
        <v>-3872.7333333333331</v>
      </c>
      <c r="E22" s="32">
        <f>AVERAGE(L5:L35)</f>
        <v>3152.2362370000001</v>
      </c>
      <c r="F22" s="32">
        <f>AVERAGE(M5:M35)</f>
        <v>889.0333333333333</v>
      </c>
      <c r="G22" s="32">
        <f>AVERAGE(N5:N35)</f>
        <v>-825.36666666666667</v>
      </c>
      <c r="H22" s="33">
        <f>AVERAGE(O5:O35)</f>
        <v>836.36666666666667</v>
      </c>
      <c r="I22" s="1">
        <v>18</v>
      </c>
      <c r="J22" s="43">
        <v>1</v>
      </c>
      <c r="K22" s="34">
        <v>-4416</v>
      </c>
      <c r="L22" s="18">
        <v>2885.9997100000001</v>
      </c>
      <c r="M22" s="18">
        <v>18</v>
      </c>
      <c r="N22" s="18">
        <v>20</v>
      </c>
      <c r="O22" s="35">
        <v>578</v>
      </c>
      <c r="P22" s="4"/>
      <c r="W22" s="5"/>
      <c r="AC22"/>
      <c r="AD22" s="2"/>
    </row>
    <row r="23" spans="1:30" ht="12.75" x14ac:dyDescent="0.2">
      <c r="C23" s="24" t="s">
        <v>4</v>
      </c>
      <c r="D23" s="34">
        <f>STDEV(K5:K35)</f>
        <v>7784.318015145549</v>
      </c>
      <c r="E23" s="18">
        <f>STDEV(L5:L35)</f>
        <v>3307.8980768319493</v>
      </c>
      <c r="F23" s="18">
        <f>STDEV(M5:M35)</f>
        <v>3583.1258890501754</v>
      </c>
      <c r="G23" s="18">
        <f>STDEV(N5:N35)</f>
        <v>2064.368259103836</v>
      </c>
      <c r="H23" s="35">
        <f>STDEV(O5:O35)</f>
        <v>2050.7595310086917</v>
      </c>
      <c r="I23" s="1">
        <v>19</v>
      </c>
      <c r="J23" s="43">
        <v>1</v>
      </c>
      <c r="K23" s="34">
        <v>-4854</v>
      </c>
      <c r="L23" s="18">
        <v>2835.46542</v>
      </c>
      <c r="M23" s="18">
        <v>-64</v>
      </c>
      <c r="N23" s="18">
        <v>12</v>
      </c>
      <c r="O23" s="35">
        <v>398</v>
      </c>
      <c r="P23" s="4"/>
      <c r="Q23" s="45"/>
      <c r="R23" s="4"/>
      <c r="S23" s="4"/>
      <c r="T23" s="4"/>
      <c r="U23" s="4"/>
      <c r="W23" s="5"/>
      <c r="X23" s="15"/>
      <c r="Y23" s="15"/>
      <c r="Z23" s="15"/>
      <c r="AA23" s="16"/>
      <c r="AC23"/>
      <c r="AD23" s="2"/>
    </row>
    <row r="24" spans="1:30" ht="12.75" customHeight="1" x14ac:dyDescent="0.2">
      <c r="C24" s="25" t="s">
        <v>8</v>
      </c>
      <c r="D24" s="53">
        <f>COUNTIF(K$5:K$35,"&gt;=0")/COUNTA(K$5:K$35)</f>
        <v>0.26666666666666666</v>
      </c>
      <c r="E24" s="46">
        <f t="shared" ref="E24:H24" si="8">COUNTIF(L$5:L$35,"&gt;=0")/COUNTA(L$5:L$35)</f>
        <v>0.96666666666666667</v>
      </c>
      <c r="F24" s="46">
        <f t="shared" si="8"/>
        <v>0.6</v>
      </c>
      <c r="G24" s="46">
        <f>COUNTIF(N$5:N$35,"&gt;=0")/COUNTA(N$5:N$35)</f>
        <v>0.6333333333333333</v>
      </c>
      <c r="H24" s="47">
        <f t="shared" si="8"/>
        <v>0.73333333333333328</v>
      </c>
      <c r="I24" s="1">
        <v>20</v>
      </c>
      <c r="J24" s="43">
        <v>1</v>
      </c>
      <c r="K24" s="34">
        <v>-5550</v>
      </c>
      <c r="L24" s="18">
        <v>2751.17515</v>
      </c>
      <c r="M24" s="18">
        <v>-573</v>
      </c>
      <c r="N24" s="18">
        <v>-14</v>
      </c>
      <c r="O24" s="35">
        <v>345</v>
      </c>
      <c r="P24" s="4"/>
      <c r="Q24" s="64" t="s">
        <v>16</v>
      </c>
      <c r="R24" s="64"/>
      <c r="S24" s="64"/>
      <c r="T24" s="64"/>
      <c r="U24" s="64"/>
      <c r="V24" s="64"/>
      <c r="W24" s="64"/>
      <c r="X24" s="15"/>
      <c r="Y24" s="15"/>
      <c r="Z24" s="15"/>
      <c r="AA24" s="16"/>
      <c r="AC24"/>
      <c r="AD24" s="2"/>
    </row>
    <row r="25" spans="1:30" ht="12.75" customHeight="1" x14ac:dyDescent="0.2">
      <c r="C25" s="26" t="s">
        <v>9</v>
      </c>
      <c r="D25" s="54">
        <f>1-D24</f>
        <v>0.73333333333333339</v>
      </c>
      <c r="E25" s="48">
        <f>1-E24</f>
        <v>3.3333333333333326E-2</v>
      </c>
      <c r="F25" s="48">
        <f>1-F24</f>
        <v>0.4</v>
      </c>
      <c r="G25" s="48">
        <f>1-G24</f>
        <v>0.3666666666666667</v>
      </c>
      <c r="H25" s="49">
        <f>1-H24</f>
        <v>0.26666666666666672</v>
      </c>
      <c r="I25" s="1">
        <v>21</v>
      </c>
      <c r="J25" s="43">
        <v>1</v>
      </c>
      <c r="K25" s="34">
        <v>-6408</v>
      </c>
      <c r="L25" s="18">
        <v>2614.53467</v>
      </c>
      <c r="M25" s="18">
        <v>-753</v>
      </c>
      <c r="N25" s="18">
        <v>-151</v>
      </c>
      <c r="O25" s="35">
        <v>299</v>
      </c>
      <c r="P25" s="4"/>
      <c r="Q25" s="64"/>
      <c r="R25" s="64"/>
      <c r="S25" s="64"/>
      <c r="T25" s="64"/>
      <c r="U25" s="64"/>
      <c r="V25" s="64"/>
      <c r="W25" s="64"/>
      <c r="X25" s="15"/>
      <c r="Y25" s="15"/>
      <c r="Z25" s="15"/>
      <c r="AA25" s="16"/>
      <c r="AC25"/>
      <c r="AD25" s="2"/>
    </row>
    <row r="26" spans="1:30" ht="12.75" x14ac:dyDescent="0.2">
      <c r="C26" s="55" t="s">
        <v>2</v>
      </c>
      <c r="D26" s="56">
        <f>MEDIAN(K5:K35)</f>
        <v>-3569.5</v>
      </c>
      <c r="E26" s="56">
        <f>MEDIAN(L5:L35)</f>
        <v>3233.2146199999997</v>
      </c>
      <c r="F26" s="56">
        <f>MEDIAN(M5:M35)</f>
        <v>592</v>
      </c>
      <c r="G26" s="56">
        <f>MEDIAN(N5:N35)</f>
        <v>30</v>
      </c>
      <c r="H26" s="56">
        <f>MEDIAN(O5:O35)</f>
        <v>710.5</v>
      </c>
      <c r="I26" s="1">
        <v>22</v>
      </c>
      <c r="J26" s="43">
        <v>1</v>
      </c>
      <c r="K26" s="34">
        <v>-6870</v>
      </c>
      <c r="L26" s="18">
        <v>2452.9997600000002</v>
      </c>
      <c r="M26" s="18">
        <v>-1096</v>
      </c>
      <c r="N26" s="18">
        <v>-379</v>
      </c>
      <c r="O26" s="35">
        <v>212</v>
      </c>
      <c r="P26" s="4"/>
      <c r="Q26" s="4"/>
      <c r="R26" s="4"/>
      <c r="S26" s="4"/>
      <c r="T26" s="4"/>
      <c r="U26" s="4"/>
      <c r="V26" s="5"/>
      <c r="W26" s="5"/>
      <c r="X26" s="15"/>
      <c r="Y26" s="15"/>
      <c r="Z26" s="15"/>
      <c r="AA26" s="16"/>
      <c r="AC26"/>
      <c r="AD26" s="2"/>
    </row>
    <row r="27" spans="1:30" ht="12.75" x14ac:dyDescent="0.2">
      <c r="I27" s="1">
        <v>23</v>
      </c>
      <c r="J27" s="43">
        <v>1</v>
      </c>
      <c r="K27" s="34">
        <v>-7567</v>
      </c>
      <c r="L27" s="18">
        <v>2372.9277200000001</v>
      </c>
      <c r="M27" s="18">
        <v>-1404</v>
      </c>
      <c r="N27" s="18">
        <v>-658</v>
      </c>
      <c r="O27" s="35">
        <v>-76</v>
      </c>
      <c r="P27" s="4"/>
      <c r="Q27" s="4"/>
      <c r="R27" s="4"/>
      <c r="S27" s="4"/>
      <c r="T27" s="4"/>
      <c r="U27" s="4"/>
      <c r="V27" s="5"/>
      <c r="W27" s="5"/>
      <c r="X27" s="15"/>
      <c r="Y27" s="15"/>
      <c r="Z27" s="15"/>
      <c r="AA27" s="16"/>
      <c r="AC27"/>
      <c r="AD27" s="2"/>
    </row>
    <row r="28" spans="1:30" ht="12.75" x14ac:dyDescent="0.2">
      <c r="C28" s="9"/>
      <c r="D28" s="9"/>
      <c r="E28" s="9"/>
      <c r="F28" s="9"/>
      <c r="G28" s="9"/>
      <c r="H28" s="9"/>
      <c r="I28" s="1">
        <v>24</v>
      </c>
      <c r="J28" s="43">
        <v>1</v>
      </c>
      <c r="K28" s="34">
        <v>-8075</v>
      </c>
      <c r="L28" s="18">
        <v>2247.54063</v>
      </c>
      <c r="M28" s="18">
        <v>-1703</v>
      </c>
      <c r="N28" s="18">
        <v>-1196</v>
      </c>
      <c r="O28" s="35">
        <v>-198</v>
      </c>
      <c r="P28" s="4"/>
      <c r="X28" s="15"/>
      <c r="Y28" s="15"/>
      <c r="Z28" s="15"/>
      <c r="AA28" s="16"/>
      <c r="AC28"/>
      <c r="AD28" s="2"/>
    </row>
    <row r="29" spans="1:30" ht="12.75" x14ac:dyDescent="0.2">
      <c r="I29" s="1">
        <v>25</v>
      </c>
      <c r="J29" s="43">
        <v>1</v>
      </c>
      <c r="K29" s="34">
        <v>-8670</v>
      </c>
      <c r="L29" s="18">
        <v>2031.4175</v>
      </c>
      <c r="M29" s="18">
        <v>-1835</v>
      </c>
      <c r="N29" s="18">
        <v>-1862</v>
      </c>
      <c r="O29" s="35">
        <v>-395</v>
      </c>
      <c r="P29" s="4"/>
      <c r="Q29" s="4"/>
      <c r="R29" s="4"/>
      <c r="S29" s="4"/>
      <c r="T29" s="4"/>
      <c r="U29" s="4"/>
      <c r="V29" s="5"/>
      <c r="W29" s="5"/>
      <c r="X29" s="15"/>
      <c r="Y29" s="15"/>
      <c r="Z29" s="15"/>
      <c r="AA29" s="16"/>
      <c r="AC29"/>
      <c r="AD29" s="2"/>
    </row>
    <row r="30" spans="1:30" ht="12.75" x14ac:dyDescent="0.2">
      <c r="A30" s="41"/>
      <c r="B30" s="41"/>
      <c r="I30" s="1">
        <v>26</v>
      </c>
      <c r="J30" s="43">
        <v>1</v>
      </c>
      <c r="K30" s="34">
        <v>-9834</v>
      </c>
      <c r="L30" s="18">
        <v>1952.2582199999999</v>
      </c>
      <c r="M30" s="18">
        <v>-2192</v>
      </c>
      <c r="N30" s="18">
        <v>-2052</v>
      </c>
      <c r="O30" s="35">
        <v>-568</v>
      </c>
      <c r="P30" s="4"/>
      <c r="Q30" s="4"/>
      <c r="R30" s="4"/>
      <c r="S30" s="4"/>
      <c r="T30" s="4"/>
      <c r="U30" s="4"/>
      <c r="V30" s="5"/>
      <c r="W30" s="5"/>
      <c r="X30" s="15"/>
      <c r="Y30" s="15"/>
      <c r="Z30" s="15"/>
      <c r="AA30" s="16"/>
      <c r="AC30"/>
      <c r="AD30" s="2"/>
    </row>
    <row r="31" spans="1:30" ht="12.75" x14ac:dyDescent="0.2">
      <c r="A31" s="41"/>
      <c r="B31" s="41"/>
      <c r="I31" s="1">
        <v>27</v>
      </c>
      <c r="J31" s="43">
        <v>1</v>
      </c>
      <c r="K31" s="34">
        <v>-10451</v>
      </c>
      <c r="L31" s="18">
        <v>1757.6330499999999</v>
      </c>
      <c r="M31" s="18">
        <v>-2773</v>
      </c>
      <c r="N31" s="18">
        <v>-2511</v>
      </c>
      <c r="O31" s="35">
        <v>-711</v>
      </c>
      <c r="P31" s="4"/>
      <c r="Q31" s="4"/>
      <c r="R31" s="4"/>
      <c r="S31" s="4"/>
      <c r="T31" s="4"/>
      <c r="U31" s="4"/>
      <c r="V31" s="5"/>
      <c r="W31" s="5"/>
      <c r="X31" s="15"/>
      <c r="Y31" s="15"/>
      <c r="Z31" s="15"/>
      <c r="AA31" s="16"/>
      <c r="AC31"/>
      <c r="AD31" s="2"/>
    </row>
    <row r="32" spans="1:30" ht="12.75" x14ac:dyDescent="0.2">
      <c r="A32" s="41"/>
      <c r="B32" s="41"/>
      <c r="I32" s="1">
        <v>28</v>
      </c>
      <c r="J32" s="43">
        <v>1</v>
      </c>
      <c r="K32" s="34">
        <v>-11018</v>
      </c>
      <c r="L32" s="18">
        <v>1541.4943000000001</v>
      </c>
      <c r="M32" s="18">
        <v>-3118</v>
      </c>
      <c r="N32" s="18">
        <v>-3153</v>
      </c>
      <c r="O32" s="35">
        <v>-876</v>
      </c>
      <c r="P32" s="4"/>
      <c r="Q32" s="4"/>
      <c r="R32" s="4"/>
      <c r="S32" s="4"/>
      <c r="T32" s="4"/>
      <c r="U32" s="4"/>
      <c r="V32" s="5"/>
      <c r="W32" s="5"/>
      <c r="X32" s="15"/>
      <c r="Y32" s="15"/>
      <c r="Z32" s="15"/>
      <c r="AA32" s="16"/>
      <c r="AC32"/>
      <c r="AD32" s="2"/>
    </row>
    <row r="33" spans="1:30" ht="12.75" x14ac:dyDescent="0.2">
      <c r="A33" s="41"/>
      <c r="B33" s="41"/>
      <c r="I33" s="1">
        <v>29</v>
      </c>
      <c r="J33" s="43">
        <v>1</v>
      </c>
      <c r="K33" s="34">
        <v>-12383</v>
      </c>
      <c r="L33" s="18">
        <v>1418.92723</v>
      </c>
      <c r="M33" s="18">
        <v>-3805</v>
      </c>
      <c r="N33" s="18">
        <v>-4455</v>
      </c>
      <c r="O33" s="35">
        <v>-1271</v>
      </c>
      <c r="P33" s="4"/>
      <c r="Q33" s="4"/>
      <c r="R33" s="4"/>
      <c r="S33" s="4"/>
      <c r="T33" s="4"/>
      <c r="U33" s="4"/>
      <c r="V33" s="5"/>
      <c r="W33" s="5"/>
      <c r="X33" s="15"/>
      <c r="Y33" s="15"/>
      <c r="Z33" s="15"/>
      <c r="AA33" s="16"/>
      <c r="AC33"/>
      <c r="AD33" s="2"/>
    </row>
    <row r="34" spans="1:30" ht="12.75" x14ac:dyDescent="0.2">
      <c r="A34" s="41"/>
      <c r="B34" s="41"/>
      <c r="I34" s="1">
        <v>30</v>
      </c>
      <c r="J34" s="43">
        <v>1</v>
      </c>
      <c r="K34" s="34">
        <v>-32604</v>
      </c>
      <c r="L34" s="18">
        <v>-11820.57641</v>
      </c>
      <c r="M34" s="18">
        <v>-6313</v>
      </c>
      <c r="N34" s="18">
        <v>-9897</v>
      </c>
      <c r="O34" s="35">
        <v>-6363</v>
      </c>
      <c r="P34" s="4"/>
      <c r="Q34" s="4"/>
      <c r="R34" s="4"/>
      <c r="S34" s="4"/>
      <c r="T34" s="4"/>
      <c r="U34" s="4"/>
      <c r="V34" s="5"/>
      <c r="W34" s="5"/>
      <c r="X34" s="15"/>
      <c r="Y34" s="15"/>
      <c r="Z34" s="15"/>
      <c r="AA34" s="16"/>
      <c r="AC34"/>
      <c r="AD34" s="2"/>
    </row>
    <row r="35" spans="1:30" ht="12.75" x14ac:dyDescent="0.2">
      <c r="A35" s="41"/>
      <c r="B35" s="41"/>
      <c r="J35" s="44"/>
      <c r="K35" s="36"/>
      <c r="L35" s="23"/>
      <c r="M35" s="23"/>
      <c r="N35" s="23"/>
      <c r="O35" s="37"/>
      <c r="P35" s="4"/>
      <c r="Q35" s="4"/>
      <c r="R35" s="4"/>
      <c r="S35" s="4"/>
      <c r="T35" s="4"/>
      <c r="U35" s="4"/>
      <c r="V35" s="5"/>
      <c r="W35" s="5"/>
      <c r="X35" s="15"/>
      <c r="Y35" s="15"/>
      <c r="Z35" s="15"/>
      <c r="AA35" s="16"/>
      <c r="AC35"/>
      <c r="AD35" s="2"/>
    </row>
    <row r="36" spans="1:30" ht="12.75" x14ac:dyDescent="0.2">
      <c r="A36" s="41"/>
      <c r="B36" s="41"/>
      <c r="I36" s="7"/>
      <c r="P36" s="7"/>
      <c r="Q36" s="7"/>
      <c r="R36" s="7"/>
      <c r="S36" s="7"/>
      <c r="T36" s="7"/>
      <c r="U36" s="7"/>
      <c r="V36" s="5"/>
      <c r="W36" s="5"/>
      <c r="X36" s="15"/>
      <c r="Y36" s="15"/>
      <c r="Z36" s="15"/>
      <c r="AA36" s="16"/>
      <c r="AC36"/>
      <c r="AD36" s="2"/>
    </row>
    <row r="37" spans="1:30" ht="12.75" x14ac:dyDescent="0.2">
      <c r="A37" s="41"/>
      <c r="B37" s="41"/>
      <c r="I37" s="7"/>
      <c r="P37" s="7"/>
      <c r="Q37" s="7"/>
      <c r="R37" s="7"/>
      <c r="S37" s="7"/>
      <c r="T37" s="7"/>
      <c r="U37" s="7"/>
      <c r="V37" s="5"/>
      <c r="W37" s="5"/>
      <c r="X37" s="15"/>
      <c r="Y37" s="15"/>
      <c r="Z37" s="15"/>
      <c r="AA37" s="16"/>
      <c r="AC37"/>
      <c r="AD37" s="2"/>
    </row>
    <row r="38" spans="1:30" ht="12.75" x14ac:dyDescent="0.2">
      <c r="A38" s="41"/>
      <c r="B38" s="41"/>
      <c r="I38" s="5"/>
      <c r="P38" s="5"/>
      <c r="Q38" s="5"/>
      <c r="R38" s="5"/>
      <c r="S38" s="5"/>
      <c r="T38" s="5"/>
      <c r="U38" s="5"/>
      <c r="V38" s="5"/>
      <c r="W38" s="5"/>
      <c r="X38" s="15"/>
      <c r="Y38" s="15"/>
      <c r="Z38" s="15"/>
      <c r="AA38" s="16"/>
      <c r="AC38"/>
      <c r="AD38" s="2"/>
    </row>
    <row r="39" spans="1:30" ht="12.75" x14ac:dyDescent="0.2">
      <c r="A39" s="41"/>
      <c r="B39" s="41"/>
      <c r="I39" s="10"/>
      <c r="P39" s="10"/>
      <c r="Q39" s="10"/>
      <c r="R39" s="10"/>
      <c r="S39" s="10"/>
      <c r="T39" s="10"/>
      <c r="U39" s="10"/>
      <c r="V39" s="5"/>
      <c r="W39" s="5"/>
      <c r="X39" s="15"/>
      <c r="Y39" s="15"/>
      <c r="Z39" s="15"/>
      <c r="AA39" s="16"/>
      <c r="AC39"/>
      <c r="AD39" s="2"/>
    </row>
    <row r="40" spans="1:30" ht="12.75" x14ac:dyDescent="0.2">
      <c r="A40" s="41"/>
      <c r="B40" s="41"/>
      <c r="I40" s="11"/>
      <c r="P40" s="11"/>
      <c r="Q40" s="11"/>
      <c r="R40" s="11"/>
      <c r="S40" s="11"/>
      <c r="T40" s="11"/>
      <c r="U40" s="11"/>
      <c r="V40" s="5"/>
      <c r="W40" s="5"/>
      <c r="X40" s="15"/>
      <c r="Y40" s="15"/>
      <c r="Z40" s="15"/>
      <c r="AA40" s="16"/>
      <c r="AC40"/>
      <c r="AD40" s="2"/>
    </row>
    <row r="41" spans="1:30" ht="12.75" x14ac:dyDescent="0.2">
      <c r="A41" s="41"/>
      <c r="B41" s="41"/>
      <c r="I41" s="11"/>
      <c r="P41" s="11"/>
      <c r="Q41" s="11"/>
      <c r="R41" s="11"/>
      <c r="S41" s="11"/>
      <c r="T41" s="11"/>
      <c r="U41" s="11"/>
      <c r="V41" s="5"/>
      <c r="W41" s="5"/>
      <c r="X41" s="15"/>
      <c r="Y41" s="15"/>
      <c r="Z41" s="15"/>
      <c r="AA41" s="16"/>
      <c r="AC41"/>
      <c r="AD41" s="2"/>
    </row>
    <row r="42" spans="1:30" ht="12.75" x14ac:dyDescent="0.2">
      <c r="A42" s="41"/>
      <c r="B42" s="41"/>
      <c r="I42" s="11"/>
      <c r="P42" s="11"/>
      <c r="Q42" s="11"/>
      <c r="R42" s="11"/>
      <c r="S42" s="11"/>
      <c r="T42" s="11"/>
      <c r="U42" s="11"/>
      <c r="V42" s="5"/>
      <c r="W42" s="5"/>
      <c r="X42" s="15"/>
      <c r="Y42" s="15"/>
      <c r="Z42" s="15"/>
      <c r="AA42" s="16"/>
      <c r="AC42"/>
      <c r="AD42" s="2"/>
    </row>
    <row r="43" spans="1:30" ht="12.75" x14ac:dyDescent="0.2">
      <c r="I43" s="11"/>
      <c r="P43" s="11"/>
      <c r="Q43" s="11"/>
      <c r="R43" s="11"/>
      <c r="S43" s="11"/>
      <c r="T43" s="11"/>
      <c r="U43" s="11"/>
      <c r="V43" s="5"/>
      <c r="W43" s="5"/>
      <c r="X43" s="15"/>
      <c r="Y43" s="15"/>
      <c r="Z43" s="15"/>
      <c r="AA43" s="16"/>
      <c r="AC43"/>
      <c r="AD43" s="2"/>
    </row>
    <row r="44" spans="1:30" ht="12.75" x14ac:dyDescent="0.2">
      <c r="I44" s="11"/>
      <c r="P44" s="11"/>
      <c r="Q44" s="11"/>
      <c r="R44" s="11"/>
      <c r="S44" s="11"/>
      <c r="T44" s="11"/>
      <c r="U44" s="11"/>
      <c r="V44" s="5"/>
      <c r="W44" s="5"/>
      <c r="X44" s="15"/>
      <c r="Y44" s="15"/>
      <c r="Z44" s="15"/>
      <c r="AA44" s="16"/>
      <c r="AC44"/>
      <c r="AD44" s="2"/>
    </row>
    <row r="45" spans="1:30" ht="12.75" x14ac:dyDescent="0.2">
      <c r="I45" s="11"/>
      <c r="P45" s="11"/>
      <c r="Q45" s="11"/>
      <c r="R45" s="11"/>
      <c r="S45" s="11"/>
      <c r="T45" s="11"/>
      <c r="U45" s="11"/>
      <c r="V45" s="5"/>
      <c r="W45" s="5"/>
      <c r="X45" s="15"/>
      <c r="Y45" s="15"/>
      <c r="Z45" s="15"/>
      <c r="AA45" s="16"/>
      <c r="AC45"/>
      <c r="AD45" s="2"/>
    </row>
    <row r="46" spans="1:30" ht="12.75" x14ac:dyDescent="0.2">
      <c r="I46" s="11"/>
      <c r="P46" s="11"/>
      <c r="Q46" s="11"/>
      <c r="R46" s="11"/>
      <c r="S46" s="11"/>
      <c r="T46" s="11"/>
      <c r="U46" s="11"/>
      <c r="V46" s="5"/>
      <c r="W46" s="5"/>
      <c r="X46" s="15"/>
      <c r="Y46" s="15"/>
      <c r="Z46" s="15"/>
      <c r="AA46" s="16"/>
      <c r="AC46"/>
      <c r="AD46" s="2"/>
    </row>
    <row r="47" spans="1:30" ht="12.75" x14ac:dyDescent="0.2">
      <c r="I47" s="11"/>
      <c r="P47" s="11"/>
      <c r="Q47" s="11"/>
      <c r="R47" s="11"/>
      <c r="S47" s="11"/>
      <c r="T47" s="11"/>
      <c r="U47" s="11"/>
      <c r="V47" s="5"/>
      <c r="W47" s="5"/>
      <c r="X47" s="15"/>
      <c r="Y47" s="15"/>
      <c r="Z47" s="15"/>
      <c r="AA47" s="16"/>
      <c r="AC47"/>
      <c r="AD47" s="2"/>
    </row>
    <row r="48" spans="1:30" ht="12.75" x14ac:dyDescent="0.2">
      <c r="I48" s="11"/>
      <c r="P48" s="11"/>
      <c r="Q48" s="11"/>
      <c r="R48" s="11"/>
      <c r="S48" s="11"/>
      <c r="T48" s="11"/>
      <c r="U48" s="11"/>
      <c r="V48" s="5"/>
      <c r="W48" s="5"/>
      <c r="X48" s="15"/>
      <c r="Y48" s="15"/>
      <c r="Z48" s="15"/>
      <c r="AA48" s="16"/>
      <c r="AC48"/>
      <c r="AD48" s="2"/>
    </row>
    <row r="49" spans="9:30" ht="12.75" x14ac:dyDescent="0.2">
      <c r="I49" s="11"/>
      <c r="P49" s="11"/>
      <c r="Q49" s="11"/>
      <c r="R49" s="11"/>
      <c r="S49" s="11"/>
      <c r="T49" s="11"/>
      <c r="U49" s="11"/>
      <c r="V49" s="5"/>
      <c r="W49" s="5"/>
      <c r="X49" s="15"/>
      <c r="Y49" s="15"/>
      <c r="Z49" s="15"/>
      <c r="AA49" s="16"/>
      <c r="AC49"/>
      <c r="AD49" s="2"/>
    </row>
    <row r="50" spans="9:30" ht="12.75" x14ac:dyDescent="0.2">
      <c r="I50" s="11"/>
      <c r="P50" s="11"/>
      <c r="Q50" s="11"/>
      <c r="R50" s="11"/>
      <c r="S50" s="11"/>
      <c r="T50" s="11"/>
      <c r="U50" s="11"/>
      <c r="V50" s="5"/>
      <c r="W50" s="5"/>
      <c r="X50" s="15"/>
      <c r="Y50" s="15"/>
      <c r="Z50" s="15"/>
      <c r="AA50" s="16"/>
      <c r="AC50"/>
      <c r="AD50" s="2"/>
    </row>
    <row r="51" spans="9:30" ht="12.75" x14ac:dyDescent="0.2">
      <c r="I51" s="11"/>
      <c r="P51" s="11"/>
      <c r="Q51" s="11"/>
      <c r="R51" s="11"/>
      <c r="S51" s="11"/>
      <c r="T51" s="11"/>
      <c r="U51" s="11"/>
      <c r="V51" s="5"/>
      <c r="W51" s="5"/>
      <c r="X51" s="15"/>
      <c r="Y51" s="15"/>
      <c r="Z51" s="15"/>
      <c r="AA51" s="16"/>
      <c r="AC51"/>
      <c r="AD51" s="2"/>
    </row>
    <row r="52" spans="9:30" ht="12.75" x14ac:dyDescent="0.2">
      <c r="I52" s="12"/>
      <c r="P52" s="12"/>
      <c r="Q52" s="11"/>
      <c r="R52" s="11"/>
      <c r="S52" s="11"/>
      <c r="T52" s="11"/>
      <c r="U52" s="11"/>
      <c r="V52" s="5"/>
      <c r="W52" s="5"/>
      <c r="X52" s="15"/>
      <c r="Y52" s="15"/>
      <c r="Z52" s="15"/>
      <c r="AA52" s="16"/>
      <c r="AC52"/>
      <c r="AD52" s="2"/>
    </row>
    <row r="53" spans="9:30" ht="12.75" x14ac:dyDescent="0.2">
      <c r="I53" s="12"/>
      <c r="P53" s="12"/>
      <c r="Q53" s="11"/>
      <c r="R53" s="11"/>
      <c r="S53" s="11"/>
      <c r="T53" s="11"/>
      <c r="U53" s="11"/>
      <c r="V53" s="5"/>
      <c r="W53" s="5"/>
      <c r="X53" s="15"/>
      <c r="Y53" s="15"/>
      <c r="Z53" s="15"/>
      <c r="AA53" s="16"/>
      <c r="AC53"/>
      <c r="AD53" s="2"/>
    </row>
    <row r="54" spans="9:30" ht="12.75" x14ac:dyDescent="0.2">
      <c r="I54" s="12"/>
      <c r="P54" s="12"/>
      <c r="Q54" s="12"/>
      <c r="R54" s="12"/>
      <c r="S54" s="12"/>
      <c r="T54" s="12"/>
      <c r="U54" s="12"/>
      <c r="V54" s="5"/>
      <c r="W54" s="5"/>
      <c r="X54" s="15"/>
      <c r="Y54" s="15"/>
      <c r="Z54" s="15"/>
      <c r="AA54" s="16"/>
      <c r="AC54"/>
      <c r="AD54" s="2"/>
    </row>
    <row r="55" spans="9:30" ht="12.75" x14ac:dyDescent="0.2">
      <c r="I55" s="12"/>
      <c r="P55" s="12"/>
      <c r="Q55" s="12"/>
      <c r="R55" s="12"/>
      <c r="S55" s="12"/>
      <c r="T55" s="12"/>
      <c r="U55" s="12"/>
      <c r="V55" s="5"/>
      <c r="W55" s="5"/>
      <c r="X55" s="15"/>
      <c r="Y55" s="15"/>
      <c r="Z55" s="15"/>
      <c r="AA55" s="16"/>
      <c r="AC55"/>
      <c r="AD55" s="2"/>
    </row>
    <row r="56" spans="9:30" ht="12.75" x14ac:dyDescent="0.2">
      <c r="I56" s="11"/>
      <c r="P56" s="11"/>
      <c r="Q56" s="11"/>
      <c r="R56" s="11"/>
      <c r="S56" s="11"/>
      <c r="T56" s="11"/>
      <c r="U56" s="11"/>
      <c r="V56" s="5"/>
      <c r="W56" s="5"/>
      <c r="X56" s="15"/>
      <c r="Y56" s="15"/>
      <c r="Z56" s="15"/>
      <c r="AA56" s="16"/>
      <c r="AC56"/>
      <c r="AD56" s="2"/>
    </row>
    <row r="57" spans="9:30" ht="12.75" x14ac:dyDescent="0.2">
      <c r="I57" s="11"/>
      <c r="P57" s="11"/>
      <c r="Q57" s="11"/>
      <c r="R57" s="11"/>
      <c r="S57" s="11"/>
      <c r="T57" s="11"/>
      <c r="U57" s="11"/>
      <c r="V57" s="5"/>
      <c r="W57" s="5"/>
      <c r="X57" s="15"/>
      <c r="Y57" s="15"/>
      <c r="Z57" s="15"/>
      <c r="AA57" s="16"/>
      <c r="AC57"/>
      <c r="AD57" s="2"/>
    </row>
    <row r="58" spans="9:30" ht="12.75" x14ac:dyDescent="0.2">
      <c r="I58" s="11"/>
      <c r="P58" s="11"/>
      <c r="Q58" s="11"/>
      <c r="R58" s="11"/>
      <c r="S58" s="11"/>
      <c r="T58" s="11"/>
      <c r="U58" s="11"/>
      <c r="V58" s="5"/>
      <c r="W58" s="5"/>
      <c r="X58" s="15"/>
      <c r="Y58" s="15"/>
      <c r="Z58" s="15"/>
      <c r="AA58" s="16"/>
      <c r="AC58"/>
      <c r="AD58" s="2"/>
    </row>
    <row r="59" spans="9:30" ht="12.75" x14ac:dyDescent="0.2">
      <c r="I59" s="13"/>
      <c r="P59" s="13"/>
      <c r="Q59" s="13"/>
      <c r="R59" s="13"/>
      <c r="S59" s="13"/>
      <c r="T59" s="13"/>
      <c r="U59" s="13"/>
      <c r="V59" s="5"/>
      <c r="W59" s="5"/>
      <c r="X59" s="15"/>
      <c r="Y59" s="15"/>
      <c r="Z59" s="15"/>
      <c r="AA59" s="16"/>
      <c r="AC59"/>
      <c r="AD59" s="2"/>
    </row>
    <row r="60" spans="9:30" ht="12.75" x14ac:dyDescent="0.2">
      <c r="V60" s="5"/>
      <c r="W60" s="5"/>
      <c r="X60" s="15"/>
      <c r="Y60" s="15"/>
      <c r="Z60" s="15"/>
      <c r="AA60" s="16"/>
      <c r="AC60"/>
      <c r="AD60" s="2"/>
    </row>
    <row r="61" spans="9:30" ht="12.75" x14ac:dyDescent="0.2">
      <c r="V61" s="5"/>
      <c r="W61" s="5"/>
      <c r="X61" s="15"/>
      <c r="Y61" s="15"/>
      <c r="Z61" s="15"/>
      <c r="AA61" s="16"/>
      <c r="AC61"/>
      <c r="AD61" s="2"/>
    </row>
    <row r="62" spans="9:30" ht="12.75" x14ac:dyDescent="0.2">
      <c r="V62" s="5"/>
      <c r="W62" s="5"/>
      <c r="X62" s="15"/>
      <c r="Y62" s="15"/>
      <c r="Z62" s="15"/>
      <c r="AA62" s="16"/>
      <c r="AC62"/>
      <c r="AD62" s="2"/>
    </row>
    <row r="63" spans="9:30" ht="12.75" x14ac:dyDescent="0.2">
      <c r="V63" s="5"/>
      <c r="W63" s="5"/>
      <c r="X63" s="15"/>
      <c r="Y63" s="15"/>
      <c r="Z63" s="15"/>
      <c r="AA63" s="16"/>
      <c r="AC63"/>
      <c r="AD63" s="2"/>
    </row>
    <row r="64" spans="9:30" ht="12.75" x14ac:dyDescent="0.2">
      <c r="V64" s="5"/>
      <c r="W64" s="5"/>
      <c r="X64" s="15"/>
      <c r="Y64" s="15"/>
      <c r="Z64" s="15"/>
      <c r="AA64" s="16"/>
      <c r="AC64"/>
      <c r="AD64" s="2"/>
    </row>
    <row r="65" spans="22:30" ht="12.75" x14ac:dyDescent="0.2">
      <c r="V65" s="5"/>
      <c r="W65" s="5"/>
      <c r="X65" s="15"/>
      <c r="Y65" s="15"/>
      <c r="Z65" s="15"/>
      <c r="AA65" s="16"/>
      <c r="AC65"/>
      <c r="AD65" s="2"/>
    </row>
    <row r="66" spans="22:30" ht="12.75" x14ac:dyDescent="0.2">
      <c r="V66" s="5"/>
      <c r="W66" s="5"/>
      <c r="X66" s="15"/>
      <c r="Y66" s="15"/>
      <c r="Z66" s="15"/>
      <c r="AA66" s="16"/>
      <c r="AC66"/>
      <c r="AD66" s="2"/>
    </row>
    <row r="67" spans="22:30" ht="12.75" x14ac:dyDescent="0.2">
      <c r="V67" s="5"/>
      <c r="W67" s="5"/>
      <c r="X67" s="15"/>
      <c r="Y67" s="15"/>
      <c r="Z67" s="15"/>
      <c r="AA67" s="16"/>
      <c r="AC67"/>
      <c r="AD67" s="2"/>
    </row>
    <row r="68" spans="22:30" ht="12.75" x14ac:dyDescent="0.2">
      <c r="V68" s="5"/>
      <c r="W68" s="5"/>
      <c r="X68" s="15"/>
      <c r="Y68" s="15"/>
      <c r="Z68" s="15"/>
      <c r="AA68" s="16"/>
      <c r="AC68"/>
      <c r="AD68" s="2"/>
    </row>
    <row r="69" spans="22:30" ht="12.75" x14ac:dyDescent="0.2">
      <c r="V69" s="5"/>
      <c r="W69" s="5"/>
      <c r="X69" s="15"/>
      <c r="Y69" s="15"/>
      <c r="Z69" s="15"/>
      <c r="AA69" s="16"/>
      <c r="AC69"/>
      <c r="AD69" s="2"/>
    </row>
    <row r="70" spans="22:30" ht="12.75" x14ac:dyDescent="0.2">
      <c r="V70" s="5"/>
      <c r="W70" s="5"/>
      <c r="X70" s="15"/>
      <c r="Y70" s="15"/>
      <c r="Z70" s="15"/>
      <c r="AA70" s="16"/>
      <c r="AC70"/>
      <c r="AD70" s="2"/>
    </row>
    <row r="71" spans="22:30" ht="12.75" x14ac:dyDescent="0.2">
      <c r="V71" s="5"/>
      <c r="W71" s="5"/>
      <c r="X71" s="15"/>
      <c r="Y71" s="15"/>
      <c r="Z71" s="15"/>
      <c r="AA71" s="16"/>
      <c r="AC71"/>
      <c r="AD71" s="2"/>
    </row>
    <row r="72" spans="22:30" ht="12.75" x14ac:dyDescent="0.2">
      <c r="V72" s="5"/>
      <c r="W72" s="5"/>
      <c r="X72" s="15"/>
      <c r="Y72" s="15"/>
      <c r="Z72" s="15"/>
      <c r="AA72" s="16"/>
      <c r="AC72"/>
      <c r="AD72" s="2"/>
    </row>
    <row r="73" spans="22:30" ht="12.75" x14ac:dyDescent="0.2">
      <c r="V73" s="5"/>
      <c r="W73" s="5"/>
      <c r="X73" s="15"/>
      <c r="Y73" s="15"/>
      <c r="Z73" s="15"/>
      <c r="AA73" s="16"/>
      <c r="AC73"/>
      <c r="AD73" s="2"/>
    </row>
    <row r="74" spans="22:30" ht="12.75" x14ac:dyDescent="0.2">
      <c r="V74" s="5"/>
      <c r="W74" s="5"/>
      <c r="X74" s="15"/>
      <c r="Y74" s="15"/>
      <c r="Z74" s="15"/>
      <c r="AA74" s="16"/>
      <c r="AC74"/>
      <c r="AD74" s="2"/>
    </row>
    <row r="75" spans="22:30" ht="12.75" x14ac:dyDescent="0.2">
      <c r="V75" s="5"/>
      <c r="W75" s="5"/>
      <c r="X75" s="15"/>
      <c r="Y75" s="15"/>
      <c r="Z75" s="15"/>
      <c r="AA75" s="16"/>
      <c r="AC75"/>
      <c r="AD75" s="2"/>
    </row>
    <row r="76" spans="22:30" ht="12.75" x14ac:dyDescent="0.2">
      <c r="V76" s="5"/>
      <c r="W76" s="5"/>
      <c r="X76" s="15"/>
      <c r="Y76" s="15"/>
      <c r="Z76" s="15"/>
      <c r="AA76" s="16"/>
      <c r="AC76"/>
      <c r="AD76" s="2"/>
    </row>
    <row r="77" spans="22:30" ht="12.75" x14ac:dyDescent="0.2">
      <c r="V77" s="5"/>
      <c r="W77" s="5"/>
      <c r="X77" s="15"/>
      <c r="Y77" s="15"/>
      <c r="Z77" s="15"/>
      <c r="AA77" s="16"/>
      <c r="AC77"/>
      <c r="AD77" s="2"/>
    </row>
    <row r="78" spans="22:30" ht="12.75" x14ac:dyDescent="0.2">
      <c r="V78" s="5"/>
      <c r="W78" s="5"/>
      <c r="X78" s="15"/>
      <c r="Y78" s="15"/>
      <c r="Z78" s="15"/>
      <c r="AA78" s="16"/>
      <c r="AC78"/>
      <c r="AD78" s="2"/>
    </row>
    <row r="79" spans="22:30" ht="12.75" x14ac:dyDescent="0.2">
      <c r="V79" s="5"/>
      <c r="W79" s="5"/>
      <c r="X79" s="15"/>
      <c r="Y79" s="15"/>
      <c r="Z79" s="15"/>
      <c r="AA79" s="16"/>
      <c r="AC79"/>
      <c r="AD79" s="2"/>
    </row>
    <row r="80" spans="22:30" ht="12.75" x14ac:dyDescent="0.2">
      <c r="V80" s="5"/>
      <c r="W80" s="5"/>
      <c r="X80" s="15"/>
      <c r="Y80" s="15"/>
      <c r="Z80" s="15"/>
      <c r="AA80" s="16"/>
      <c r="AC80"/>
      <c r="AD80" s="2"/>
    </row>
    <row r="81" spans="9:30" ht="12.75" x14ac:dyDescent="0.2">
      <c r="V81" s="5"/>
      <c r="W81" s="5"/>
      <c r="X81" s="15"/>
      <c r="Y81" s="15"/>
      <c r="Z81" s="15"/>
      <c r="AA81" s="16"/>
      <c r="AC81"/>
      <c r="AD81" s="2"/>
    </row>
    <row r="82" spans="9:30" ht="12.75" x14ac:dyDescent="0.2">
      <c r="V82" s="5"/>
      <c r="W82" s="5"/>
      <c r="X82" s="15"/>
      <c r="Y82" s="15"/>
      <c r="Z82" s="15"/>
      <c r="AA82" s="16"/>
      <c r="AC82"/>
      <c r="AD82" s="2"/>
    </row>
    <row r="83" spans="9:30" ht="12.75" x14ac:dyDescent="0.2">
      <c r="V83" s="5"/>
      <c r="W83" s="5"/>
      <c r="X83" s="15"/>
      <c r="Y83" s="15"/>
      <c r="Z83" s="15"/>
      <c r="AA83" s="16"/>
      <c r="AC83"/>
      <c r="AD83" s="2"/>
    </row>
    <row r="84" spans="9:30" ht="12.75" x14ac:dyDescent="0.2">
      <c r="V84" s="5"/>
      <c r="W84" s="5"/>
      <c r="X84" s="15"/>
      <c r="Y84" s="15"/>
      <c r="Z84" s="15"/>
      <c r="AA84" s="16"/>
      <c r="AC84"/>
      <c r="AD84" s="2"/>
    </row>
    <row r="85" spans="9:30" ht="12.75" x14ac:dyDescent="0.2">
      <c r="V85" s="5"/>
      <c r="W85" s="5"/>
      <c r="X85" s="15"/>
      <c r="Y85" s="15"/>
      <c r="Z85" s="15"/>
      <c r="AA85" s="16"/>
      <c r="AC85"/>
      <c r="AD85" s="2"/>
    </row>
    <row r="86" spans="9:30" ht="12.75" x14ac:dyDescent="0.2">
      <c r="V86" s="5"/>
      <c r="W86" s="5"/>
      <c r="X86" s="15"/>
      <c r="Y86" s="15"/>
      <c r="Z86" s="15"/>
      <c r="AA86" s="16"/>
      <c r="AC86"/>
      <c r="AD86" s="2"/>
    </row>
    <row r="87" spans="9:30" ht="12.75" x14ac:dyDescent="0.2">
      <c r="V87" s="5"/>
      <c r="W87" s="5"/>
      <c r="X87" s="15"/>
      <c r="Y87" s="15"/>
      <c r="Z87" s="15"/>
      <c r="AA87" s="16"/>
      <c r="AC87"/>
      <c r="AD87" s="2"/>
    </row>
    <row r="88" spans="9:30" ht="12.75" x14ac:dyDescent="0.2">
      <c r="V88" s="5"/>
      <c r="W88" s="5"/>
      <c r="X88" s="15"/>
      <c r="Y88" s="15"/>
      <c r="Z88" s="15"/>
      <c r="AA88" s="16"/>
      <c r="AC88"/>
      <c r="AD88" s="2"/>
    </row>
    <row r="89" spans="9:30" ht="12.75" x14ac:dyDescent="0.2">
      <c r="V89" s="5"/>
      <c r="W89" s="5"/>
      <c r="X89" s="15"/>
      <c r="Y89" s="15"/>
      <c r="Z89" s="15"/>
      <c r="AA89" s="16"/>
      <c r="AC89"/>
      <c r="AD89" s="2"/>
    </row>
    <row r="90" spans="9:30" ht="12.75" x14ac:dyDescent="0.2">
      <c r="V90" s="5"/>
      <c r="W90" s="5"/>
      <c r="X90" s="15"/>
      <c r="Y90" s="15"/>
      <c r="Z90" s="15"/>
      <c r="AA90" s="16"/>
      <c r="AC90"/>
      <c r="AD90" s="2"/>
    </row>
    <row r="91" spans="9:30" ht="12.75" x14ac:dyDescent="0.2">
      <c r="V91" s="5"/>
      <c r="W91" s="5"/>
      <c r="X91" s="15"/>
      <c r="Y91" s="15"/>
      <c r="Z91" s="15"/>
      <c r="AA91" s="16"/>
      <c r="AC91"/>
      <c r="AD91" s="2"/>
    </row>
    <row r="92" spans="9:30" ht="12.75" x14ac:dyDescent="0.2">
      <c r="V92" s="5"/>
      <c r="W92" s="5"/>
      <c r="X92" s="15"/>
      <c r="Y92" s="15"/>
      <c r="Z92" s="15"/>
      <c r="AA92" s="16"/>
      <c r="AC92"/>
      <c r="AD92" s="2"/>
    </row>
    <row r="93" spans="9:30" ht="12.75" x14ac:dyDescent="0.2">
      <c r="I93" s="5"/>
      <c r="P93" s="5"/>
      <c r="Q93" s="5"/>
      <c r="R93" s="5"/>
      <c r="S93" s="5"/>
      <c r="T93" s="5"/>
      <c r="U93" s="5"/>
      <c r="V93" s="5"/>
      <c r="W93" s="5"/>
      <c r="X93" s="15"/>
      <c r="Y93" s="15"/>
      <c r="Z93" s="15"/>
      <c r="AA93" s="16"/>
      <c r="AC93"/>
      <c r="AD93" s="2"/>
    </row>
    <row r="94" spans="9:30" ht="12.75" x14ac:dyDescent="0.2">
      <c r="I94" s="5"/>
      <c r="P94" s="5"/>
      <c r="Q94" s="5"/>
      <c r="R94" s="5"/>
      <c r="S94" s="5"/>
      <c r="T94" s="5"/>
      <c r="U94" s="5"/>
      <c r="V94" s="5"/>
      <c r="W94" s="5"/>
      <c r="X94" s="15"/>
      <c r="Y94" s="15"/>
      <c r="Z94" s="15"/>
      <c r="AA94" s="16"/>
      <c r="AC94"/>
      <c r="AD94" s="2"/>
    </row>
    <row r="95" spans="9:30" x14ac:dyDescent="0.2">
      <c r="I95" s="9"/>
      <c r="P95" s="9"/>
      <c r="Q95" s="9"/>
      <c r="R95" s="9"/>
      <c r="S95" s="9"/>
      <c r="T95" s="9"/>
      <c r="U95" s="9"/>
      <c r="V95" s="5"/>
      <c r="W95" s="5"/>
      <c r="X95" s="15"/>
      <c r="Y95" s="15"/>
      <c r="Z95" s="15"/>
      <c r="AA95" s="16"/>
    </row>
    <row r="96" spans="9:30" x14ac:dyDescent="0.2">
      <c r="I96" s="9"/>
      <c r="P96" s="9"/>
      <c r="Q96" s="9"/>
      <c r="R96" s="9"/>
      <c r="S96" s="9"/>
      <c r="T96" s="9"/>
      <c r="U96" s="9"/>
      <c r="V96" s="9"/>
      <c r="W96" s="9"/>
    </row>
  </sheetData>
  <mergeCells count="7">
    <mergeCell ref="C2:H2"/>
    <mergeCell ref="Q24:W25"/>
    <mergeCell ref="C3:H3"/>
    <mergeCell ref="J3:O3"/>
    <mergeCell ref="Q3:V3"/>
    <mergeCell ref="C11:H12"/>
    <mergeCell ref="D13:H13"/>
  </mergeCells>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Important Notice</vt:lpstr>
      <vt:lpstr>MOS Estimates Methodology</vt:lpstr>
      <vt:lpstr>Sep 22 Published MOS estimates</vt:lpstr>
      <vt:lpstr>Oct 22 Published MOS estimates</vt:lpstr>
      <vt:lpstr>Nov 22 Published MOS estimates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2021-12-09T05:40:56Z</dcterms:created>
  <dcterms:modified xsi:type="dcterms:W3CDTF">2021-12-09T05:41:52Z</dcterms:modified>
</cp:coreProperties>
</file>